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235" windowHeight="11955" activeTab="1"/>
  </bookViews>
  <sheets>
    <sheet name="zał. 1" sheetId="1" r:id="rId1"/>
    <sheet name="zał.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<sst xmlns="http://schemas.openxmlformats.org/spreadsheetml/2006/main" count="333" uniqueCount="221">
  <si>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</si>
  <si>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</si>
  <si>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</si>
  <si>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</si>
  <si>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</si>
  <si>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</si>
  <si>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</si>
  <si>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</si>
  <si>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0,00</t>
  </si>
  <si>
    <t>01095</t>
  </si>
  <si>
    <t>Pozostała działalność</t>
  </si>
  <si>
    <t>852</t>
  </si>
  <si>
    <t>Pomoc społeczna</t>
  </si>
  <si>
    <t>Razem:</t>
  </si>
  <si>
    <t>w tym: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</si>
  <si>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</si>
  <si>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</si>
  <si>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</si>
  <si>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</si>
  <si>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</si>
  <si>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</si>
  <si>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</si>
  <si>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</si>
  <si>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</si>
  <si>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</si>
  <si>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2 000,00</t>
  </si>
  <si>
    <t>801</t>
  </si>
  <si>
    <t>Oświata i wychowanie</t>
  </si>
  <si>
    <t>3110</t>
  </si>
  <si>
    <t>Świadczenia społeczne</t>
  </si>
  <si>
    <t>- 150,00</t>
  </si>
  <si>
    <t>150,00</t>
  </si>
  <si>
    <t>Zmiany w planie wydatków budżetu Miasta Radziejów na 2015 rok</t>
  </si>
  <si>
    <t>wydatki bieżące</t>
  </si>
  <si>
    <t>wydatki majątkowe</t>
  </si>
  <si>
    <t>Dochody i wydatki związane z realizacją zadań z zakresu administracji rządowej i innych zadań zleconych odrębnymi ustawami w 2015 r.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</si>
  <si>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</si>
  <si>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</si>
  <si>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</si>
  <si>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</si>
  <si>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</si>
  <si>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</si>
  <si>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</si>
  <si>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</si>
  <si>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85212</t>
  </si>
  <si>
    <t>4040</t>
  </si>
  <si>
    <t>4440</t>
  </si>
  <si>
    <t>Ogółem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</si>
  <si>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</si>
  <si>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</si>
  <si>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</si>
  <si>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</si>
  <si>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</si>
  <si>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</si>
  <si>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</si>
  <si>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</si>
  <si>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750</t>
  </si>
  <si>
    <t>Administracja publiczna</t>
  </si>
  <si>
    <t>75023</t>
  </si>
  <si>
    <t>Urzędy gmin (miast i miast na prawach powiatu)</t>
  </si>
  <si>
    <t>75095</t>
  </si>
  <si>
    <t>3030</t>
  </si>
  <si>
    <t xml:space="preserve">Różne wydatki na rzecz osób fizycznych </t>
  </si>
  <si>
    <t>200,00</t>
  </si>
  <si>
    <t>800,00</t>
  </si>
  <si>
    <t>4170</t>
  </si>
  <si>
    <t>Wynagrodzenia bezosobowe</t>
  </si>
  <si>
    <t>4410</t>
  </si>
  <si>
    <t>Podróże służbowe krajowe</t>
  </si>
  <si>
    <t>500,00</t>
  </si>
  <si>
    <t>2 500,00</t>
  </si>
  <si>
    <t>300,00</t>
  </si>
  <si>
    <t>- 300,00</t>
  </si>
  <si>
    <t>- 50,00</t>
  </si>
  <si>
    <t>50,00</t>
  </si>
  <si>
    <t>900</t>
  </si>
  <si>
    <t>Gospodarka komunalna i ochrona środowiska</t>
  </si>
  <si>
    <t>90003</t>
  </si>
  <si>
    <t>Oczyszczanie miast i wsi</t>
  </si>
  <si>
    <t>50 000,00</t>
  </si>
  <si>
    <t>90095</t>
  </si>
  <si>
    <t>9 000,00</t>
  </si>
  <si>
    <t>720</t>
  </si>
  <si>
    <t>Informatyka</t>
  </si>
  <si>
    <t>46 132,00</t>
  </si>
  <si>
    <t>72095</t>
  </si>
  <si>
    <t>4019</t>
  </si>
  <si>
    <t>66,00</t>
  </si>
  <si>
    <t>14,00</t>
  </si>
  <si>
    <t>80,00</t>
  </si>
  <si>
    <t>4119</t>
  </si>
  <si>
    <t>15,00</t>
  </si>
  <si>
    <t>2,00</t>
  </si>
  <si>
    <t>17,00</t>
  </si>
  <si>
    <t>4219</t>
  </si>
  <si>
    <t>40,00</t>
  </si>
  <si>
    <t>- 16,00</t>
  </si>
  <si>
    <t>24,00</t>
  </si>
  <si>
    <t>2 232 080,00</t>
  </si>
  <si>
    <t>75011</t>
  </si>
  <si>
    <t>Urzędy wojewódzkie</t>
  </si>
  <si>
    <t>144 544,00</t>
  </si>
  <si>
    <t>95 035,00</t>
  </si>
  <si>
    <t>143,40</t>
  </si>
  <si>
    <t>95 178,40</t>
  </si>
  <si>
    <t>17 502,51</t>
  </si>
  <si>
    <t>- 39,03</t>
  </si>
  <si>
    <t>17 463,48</t>
  </si>
  <si>
    <t>2 062,00</t>
  </si>
  <si>
    <t>5,77</t>
  </si>
  <si>
    <t>2 067,77</t>
  </si>
  <si>
    <t>11 727,56</t>
  </si>
  <si>
    <t>- 110,14</t>
  </si>
  <si>
    <t>11 617,42</t>
  </si>
  <si>
    <t>1 926 210,00</t>
  </si>
  <si>
    <t>138 000,00</t>
  </si>
  <si>
    <t>85,00</t>
  </si>
  <si>
    <t>138 085,00</t>
  </si>
  <si>
    <t>Odpisy na zakładowy fundusz świadczeń socjalnych</t>
  </si>
  <si>
    <t>35 153,00</t>
  </si>
  <si>
    <t>- 85,00</t>
  </si>
  <si>
    <t>35 068,00</t>
  </si>
  <si>
    <t>38 252,00</t>
  </si>
  <si>
    <t>12 000,00</t>
  </si>
  <si>
    <t>1 000,00</t>
  </si>
  <si>
    <t>13 000,00</t>
  </si>
  <si>
    <t>10 000,00</t>
  </si>
  <si>
    <t>- 1 000,00</t>
  </si>
  <si>
    <t>754</t>
  </si>
  <si>
    <t>Bezpieczeństwo publiczne i ochrona przeciwpożarowa</t>
  </si>
  <si>
    <t>133 054,00</t>
  </si>
  <si>
    <t>75412</t>
  </si>
  <si>
    <t>Ochotnicze straże pożarne</t>
  </si>
  <si>
    <t>46 900,00</t>
  </si>
  <si>
    <t>1 500,00</t>
  </si>
  <si>
    <t>48 400,00</t>
  </si>
  <si>
    <t>12 500,00</t>
  </si>
  <si>
    <t>7 700,00</t>
  </si>
  <si>
    <t>- 500,00</t>
  </si>
  <si>
    <t>7 200,00</t>
  </si>
  <si>
    <t>4270</t>
  </si>
  <si>
    <t>Zakup usług remontowych</t>
  </si>
  <si>
    <t>75414</t>
  </si>
  <si>
    <t>Obrona cywilna</t>
  </si>
  <si>
    <t>2 400,00</t>
  </si>
  <si>
    <t>- 1 450,00</t>
  </si>
  <si>
    <t>950,00</t>
  </si>
  <si>
    <t>400,00</t>
  </si>
  <si>
    <t>- 200,00</t>
  </si>
  <si>
    <t>4700</t>
  </si>
  <si>
    <t xml:space="preserve">Szkolenia pracowników niebędących członkami korpusu służby cywilnej </t>
  </si>
  <si>
    <t>450,00</t>
  </si>
  <si>
    <t>- 450,00</t>
  </si>
  <si>
    <t>75416</t>
  </si>
  <si>
    <t>Straż gminna (miejska)</t>
  </si>
  <si>
    <t>70 654,00</t>
  </si>
  <si>
    <t>70 604,00</t>
  </si>
  <si>
    <t>69,00</t>
  </si>
  <si>
    <t>869,00</t>
  </si>
  <si>
    <t>2 198,00</t>
  </si>
  <si>
    <t>- 119,00</t>
  </si>
  <si>
    <t>2 079,00</t>
  </si>
  <si>
    <t>6 455 662,59</t>
  </si>
  <si>
    <t>80104</t>
  </si>
  <si>
    <t xml:space="preserve">Przedszkola </t>
  </si>
  <si>
    <t>1 032 693,00</t>
  </si>
  <si>
    <t>3020</t>
  </si>
  <si>
    <t>Wydatki osobowe niezaliczone do wynagrodzeń</t>
  </si>
  <si>
    <t>2 100,00</t>
  </si>
  <si>
    <t>100,00</t>
  </si>
  <si>
    <t>2 200,00</t>
  </si>
  <si>
    <t>59 547,00</t>
  </si>
  <si>
    <t>- 100,00</t>
  </si>
  <si>
    <t>59 447,00</t>
  </si>
  <si>
    <t>5 053 435,78</t>
  </si>
  <si>
    <t>85295</t>
  </si>
  <si>
    <t>124 629,78</t>
  </si>
  <si>
    <t>124 200,00</t>
  </si>
  <si>
    <t>- 1 500,00</t>
  </si>
  <si>
    <t>122 700,00</t>
  </si>
  <si>
    <t>1 858 417,89</t>
  </si>
  <si>
    <t>116 000,00</t>
  </si>
  <si>
    <t>51 000,00</t>
  </si>
  <si>
    <t>4260</t>
  </si>
  <si>
    <t>Zakup energii</t>
  </si>
  <si>
    <t>1 798,00</t>
  </si>
  <si>
    <t>798,00</t>
  </si>
  <si>
    <t>56 800,00</t>
  </si>
  <si>
    <t>58 800,00</t>
  </si>
  <si>
    <t>369 570,00</t>
  </si>
  <si>
    <t>12 300,00</t>
  </si>
  <si>
    <t>12 350,00</t>
  </si>
  <si>
    <t>4360</t>
  </si>
  <si>
    <t>Opłaty z tytułu zakupu usług telekomunikacyjnych</t>
  </si>
  <si>
    <t>517,00</t>
  </si>
  <si>
    <t>38,00</t>
  </si>
  <si>
    <t>555,00</t>
  </si>
  <si>
    <t>16 516,00</t>
  </si>
  <si>
    <t>- 88,00</t>
  </si>
  <si>
    <t>16 428,00</t>
  </si>
  <si>
    <t>921</t>
  </si>
  <si>
    <t>Kultura i ochrona dziedzictwa narodowego</t>
  </si>
  <si>
    <t>787 166,00</t>
  </si>
  <si>
    <t>92105</t>
  </si>
  <si>
    <t>Pozostałe zadania w zakresie kultury</t>
  </si>
  <si>
    <t>37 582,00</t>
  </si>
  <si>
    <t>10 100,00</t>
  </si>
  <si>
    <t>4430</t>
  </si>
  <si>
    <t>Różne opłaty i składki</t>
  </si>
  <si>
    <t>926</t>
  </si>
  <si>
    <t>Kultura fizyczna</t>
  </si>
  <si>
    <t>1 751 325,00</t>
  </si>
  <si>
    <t>92601</t>
  </si>
  <si>
    <t>Obiekty sportowe</t>
  </si>
  <si>
    <t>231 871,00</t>
  </si>
  <si>
    <t>47 285,00</t>
  </si>
  <si>
    <t>47 354,00</t>
  </si>
  <si>
    <t>2 903,00</t>
  </si>
  <si>
    <t>- 69,00</t>
  </si>
  <si>
    <t>2 834,00</t>
  </si>
  <si>
    <t>20 446 618,07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</si>
</sst>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8" fillId="0" borderId="13" xfId="0" applyNumberFormat="1" applyFont="1" applyFill="1" applyBorder="1" applyAlignment="1" applyProtection="1">
      <alignment horizontal="left"/>
      <protection locked="0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/>
    </xf>
    <xf numFmtId="4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53" fillId="0" borderId="0" xfId="0" applyNumberFormat="1" applyFont="1" applyAlignment="1">
      <alignment horizontal="right"/>
    </xf>
    <xf numFmtId="3" fontId="5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center"/>
    </xf>
    <xf numFmtId="3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49" fontId="56" fillId="0" borderId="10" xfId="0" applyNumberFormat="1" applyFont="1" applyBorder="1" applyAlignment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3" fontId="56" fillId="0" borderId="17" xfId="0" applyNumberFormat="1" applyFont="1" applyBorder="1" applyAlignment="1">
      <alignment/>
    </xf>
    <xf numFmtId="0" fontId="56" fillId="0" borderId="18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0.2890625" style="1" customWidth="1"/>
    <col min="2" max="2" width="7.421875" style="1" customWidth="1"/>
    <col min="3" max="3" width="8.57421875" style="1" customWidth="1"/>
    <col min="4" max="4" width="0.9921875" style="1" customWidth="1"/>
    <col min="5" max="5" width="9.00390625" style="1" customWidth="1"/>
    <col min="6" max="6" width="44.28125" style="1" customWidth="1"/>
    <col min="7" max="8" width="19.28125" style="1" customWidth="1"/>
    <col min="9" max="9" width="8.7109375" style="1" customWidth="1"/>
    <col min="10" max="10" width="11.7109375" style="1" customWidth="1"/>
    <col min="11" max="16384" width="9.140625" style="1" customWidth="1"/>
  </cols>
  <sheetData>
    <row r="1" spans="1:10" ht="30" customHeight="1">
      <c r="A1" s="88" t="s">
        <v>32</v>
      </c>
      <c r="B1" s="88"/>
      <c r="C1" s="88"/>
      <c r="D1" s="88"/>
      <c r="E1" s="88"/>
      <c r="F1" s="88"/>
      <c r="G1" s="88"/>
      <c r="H1" s="88"/>
      <c r="I1" s="88"/>
      <c r="J1" s="88"/>
    </row>
    <row r="2" spans="2:10" ht="15.75" customHeight="1">
      <c r="B2" s="89"/>
      <c r="C2" s="89"/>
      <c r="D2" s="89"/>
      <c r="E2" s="89"/>
      <c r="F2" s="89"/>
      <c r="G2" s="89"/>
      <c r="H2" s="81"/>
      <c r="I2" s="81"/>
      <c r="J2" s="81"/>
    </row>
    <row r="3" spans="2:10" ht="23.25" customHeight="1">
      <c r="B3" s="2" t="s">
        <v>0</v>
      </c>
      <c r="C3" s="90" t="s">
        <v>1</v>
      </c>
      <c r="D3" s="90"/>
      <c r="E3" s="2" t="s">
        <v>2</v>
      </c>
      <c r="F3" s="2" t="s">
        <v>3</v>
      </c>
      <c r="G3" s="2" t="s">
        <v>4</v>
      </c>
      <c r="H3" s="2" t="s">
        <v>5</v>
      </c>
      <c r="I3" s="90" t="s">
        <v>6</v>
      </c>
      <c r="J3" s="90"/>
    </row>
    <row r="4" spans="2:10" ht="19.5" customHeight="1">
      <c r="B4" s="3" t="s">
        <v>82</v>
      </c>
      <c r="C4" s="85"/>
      <c r="D4" s="85"/>
      <c r="E4" s="3"/>
      <c r="F4" s="4" t="s">
        <v>83</v>
      </c>
      <c r="G4" s="5" t="s">
        <v>84</v>
      </c>
      <c r="H4" s="5" t="s">
        <v>8</v>
      </c>
      <c r="I4" s="86" t="s">
        <v>84</v>
      </c>
      <c r="J4" s="86"/>
    </row>
    <row r="5" spans="2:10" ht="16.5" customHeight="1">
      <c r="B5" s="6"/>
      <c r="C5" s="87" t="s">
        <v>85</v>
      </c>
      <c r="D5" s="87"/>
      <c r="E5" s="8"/>
      <c r="F5" s="9" t="s">
        <v>10</v>
      </c>
      <c r="G5" s="10" t="s">
        <v>84</v>
      </c>
      <c r="H5" s="10" t="s">
        <v>8</v>
      </c>
      <c r="I5" s="79" t="s">
        <v>84</v>
      </c>
      <c r="J5" s="79"/>
    </row>
    <row r="6" spans="2:10" ht="16.5" customHeight="1">
      <c r="B6" s="11"/>
      <c r="C6" s="78"/>
      <c r="D6" s="78"/>
      <c r="E6" s="7" t="s">
        <v>86</v>
      </c>
      <c r="F6" s="9" t="s">
        <v>16</v>
      </c>
      <c r="G6" s="10" t="s">
        <v>87</v>
      </c>
      <c r="H6" s="10" t="s">
        <v>88</v>
      </c>
      <c r="I6" s="79" t="s">
        <v>89</v>
      </c>
      <c r="J6" s="79"/>
    </row>
    <row r="7" spans="2:10" ht="16.5" customHeight="1">
      <c r="B7" s="11"/>
      <c r="C7" s="78"/>
      <c r="D7" s="78"/>
      <c r="E7" s="7" t="s">
        <v>90</v>
      </c>
      <c r="F7" s="9" t="s">
        <v>18</v>
      </c>
      <c r="G7" s="10" t="s">
        <v>91</v>
      </c>
      <c r="H7" s="10" t="s">
        <v>92</v>
      </c>
      <c r="I7" s="79" t="s">
        <v>93</v>
      </c>
      <c r="J7" s="79"/>
    </row>
    <row r="8" spans="2:10" ht="16.5" customHeight="1">
      <c r="B8" s="11"/>
      <c r="C8" s="78"/>
      <c r="D8" s="78"/>
      <c r="E8" s="7" t="s">
        <v>94</v>
      </c>
      <c r="F8" s="9" t="s">
        <v>22</v>
      </c>
      <c r="G8" s="10" t="s">
        <v>95</v>
      </c>
      <c r="H8" s="10" t="s">
        <v>96</v>
      </c>
      <c r="I8" s="79" t="s">
        <v>97</v>
      </c>
      <c r="J8" s="79"/>
    </row>
    <row r="9" spans="2:10" ht="19.5" customHeight="1">
      <c r="B9" s="3" t="s">
        <v>56</v>
      </c>
      <c r="C9" s="85"/>
      <c r="D9" s="85"/>
      <c r="E9" s="3"/>
      <c r="F9" s="4" t="s">
        <v>57</v>
      </c>
      <c r="G9" s="5" t="s">
        <v>98</v>
      </c>
      <c r="H9" s="5" t="s">
        <v>8</v>
      </c>
      <c r="I9" s="86" t="s">
        <v>98</v>
      </c>
      <c r="J9" s="86"/>
    </row>
    <row r="10" spans="2:10" ht="16.5" customHeight="1">
      <c r="B10" s="6"/>
      <c r="C10" s="87" t="s">
        <v>99</v>
      </c>
      <c r="D10" s="87"/>
      <c r="E10" s="8"/>
      <c r="F10" s="9" t="s">
        <v>100</v>
      </c>
      <c r="G10" s="10" t="s">
        <v>101</v>
      </c>
      <c r="H10" s="10" t="s">
        <v>8</v>
      </c>
      <c r="I10" s="79" t="s">
        <v>101</v>
      </c>
      <c r="J10" s="79"/>
    </row>
    <row r="11" spans="2:10" ht="16.5" customHeight="1">
      <c r="B11" s="11"/>
      <c r="C11" s="78"/>
      <c r="D11" s="78"/>
      <c r="E11" s="7" t="s">
        <v>15</v>
      </c>
      <c r="F11" s="9" t="s">
        <v>16</v>
      </c>
      <c r="G11" s="10" t="s">
        <v>102</v>
      </c>
      <c r="H11" s="10" t="s">
        <v>103</v>
      </c>
      <c r="I11" s="79" t="s">
        <v>104</v>
      </c>
      <c r="J11" s="79"/>
    </row>
    <row r="12" spans="2:10" ht="16.5" customHeight="1">
      <c r="B12" s="11"/>
      <c r="C12" s="78"/>
      <c r="D12" s="78"/>
      <c r="E12" s="7" t="s">
        <v>17</v>
      </c>
      <c r="F12" s="9" t="s">
        <v>18</v>
      </c>
      <c r="G12" s="10" t="s">
        <v>105</v>
      </c>
      <c r="H12" s="10" t="s">
        <v>106</v>
      </c>
      <c r="I12" s="79" t="s">
        <v>107</v>
      </c>
      <c r="J12" s="79"/>
    </row>
    <row r="13" spans="2:10" ht="16.5" customHeight="1">
      <c r="B13" s="11"/>
      <c r="C13" s="78"/>
      <c r="D13" s="78"/>
      <c r="E13" s="7" t="s">
        <v>19</v>
      </c>
      <c r="F13" s="9" t="s">
        <v>20</v>
      </c>
      <c r="G13" s="10" t="s">
        <v>108</v>
      </c>
      <c r="H13" s="10" t="s">
        <v>109</v>
      </c>
      <c r="I13" s="79" t="s">
        <v>110</v>
      </c>
      <c r="J13" s="79"/>
    </row>
    <row r="14" spans="2:10" ht="16.5" customHeight="1">
      <c r="B14" s="11"/>
      <c r="C14" s="78"/>
      <c r="D14" s="78"/>
      <c r="E14" s="7" t="s">
        <v>23</v>
      </c>
      <c r="F14" s="9" t="s">
        <v>24</v>
      </c>
      <c r="G14" s="10" t="s">
        <v>111</v>
      </c>
      <c r="H14" s="10" t="s">
        <v>112</v>
      </c>
      <c r="I14" s="79" t="s">
        <v>113</v>
      </c>
      <c r="J14" s="79"/>
    </row>
    <row r="15" spans="2:10" ht="16.5" customHeight="1">
      <c r="B15" s="6"/>
      <c r="C15" s="87" t="s">
        <v>58</v>
      </c>
      <c r="D15" s="87"/>
      <c r="E15" s="8"/>
      <c r="F15" s="9" t="s">
        <v>59</v>
      </c>
      <c r="G15" s="10" t="s">
        <v>114</v>
      </c>
      <c r="H15" s="10" t="s">
        <v>8</v>
      </c>
      <c r="I15" s="79" t="s">
        <v>114</v>
      </c>
      <c r="J15" s="79"/>
    </row>
    <row r="16" spans="2:10" ht="16.5" customHeight="1">
      <c r="B16" s="11"/>
      <c r="C16" s="78"/>
      <c r="D16" s="78"/>
      <c r="E16" s="7" t="s">
        <v>21</v>
      </c>
      <c r="F16" s="9" t="s">
        <v>22</v>
      </c>
      <c r="G16" s="10" t="s">
        <v>115</v>
      </c>
      <c r="H16" s="10" t="s">
        <v>116</v>
      </c>
      <c r="I16" s="79" t="s">
        <v>117</v>
      </c>
      <c r="J16" s="79"/>
    </row>
    <row r="17" spans="2:10" ht="16.5" customHeight="1">
      <c r="B17" s="11"/>
      <c r="C17" s="78"/>
      <c r="D17" s="78"/>
      <c r="E17" s="7" t="s">
        <v>46</v>
      </c>
      <c r="F17" s="9" t="s">
        <v>118</v>
      </c>
      <c r="G17" s="10" t="s">
        <v>119</v>
      </c>
      <c r="H17" s="10" t="s">
        <v>120</v>
      </c>
      <c r="I17" s="79" t="s">
        <v>121</v>
      </c>
      <c r="J17" s="79"/>
    </row>
    <row r="18" spans="2:10" ht="16.5" customHeight="1">
      <c r="B18" s="6"/>
      <c r="C18" s="87" t="s">
        <v>60</v>
      </c>
      <c r="D18" s="87"/>
      <c r="E18" s="8"/>
      <c r="F18" s="9" t="s">
        <v>10</v>
      </c>
      <c r="G18" s="10" t="s">
        <v>122</v>
      </c>
      <c r="H18" s="10" t="s">
        <v>8</v>
      </c>
      <c r="I18" s="79" t="s">
        <v>122</v>
      </c>
      <c r="J18" s="79"/>
    </row>
    <row r="19" spans="2:10" ht="16.5" customHeight="1">
      <c r="B19" s="11"/>
      <c r="C19" s="78"/>
      <c r="D19" s="78"/>
      <c r="E19" s="7" t="s">
        <v>21</v>
      </c>
      <c r="F19" s="9" t="s">
        <v>22</v>
      </c>
      <c r="G19" s="10" t="s">
        <v>123</v>
      </c>
      <c r="H19" s="10" t="s">
        <v>124</v>
      </c>
      <c r="I19" s="79" t="s">
        <v>125</v>
      </c>
      <c r="J19" s="79"/>
    </row>
    <row r="20" spans="2:10" ht="16.5" customHeight="1">
      <c r="B20" s="11"/>
      <c r="C20" s="78"/>
      <c r="D20" s="78"/>
      <c r="E20" s="7" t="s">
        <v>23</v>
      </c>
      <c r="F20" s="9" t="s">
        <v>24</v>
      </c>
      <c r="G20" s="10" t="s">
        <v>126</v>
      </c>
      <c r="H20" s="10" t="s">
        <v>127</v>
      </c>
      <c r="I20" s="79" t="s">
        <v>81</v>
      </c>
      <c r="J20" s="79"/>
    </row>
    <row r="21" spans="2:10" ht="19.5" customHeight="1">
      <c r="B21" s="3" t="s">
        <v>128</v>
      </c>
      <c r="C21" s="85"/>
      <c r="D21" s="85"/>
      <c r="E21" s="3"/>
      <c r="F21" s="4" t="s">
        <v>129</v>
      </c>
      <c r="G21" s="5" t="s">
        <v>130</v>
      </c>
      <c r="H21" s="5" t="s">
        <v>8</v>
      </c>
      <c r="I21" s="86" t="s">
        <v>130</v>
      </c>
      <c r="J21" s="86"/>
    </row>
    <row r="22" spans="2:10" ht="16.5" customHeight="1">
      <c r="B22" s="6"/>
      <c r="C22" s="87" t="s">
        <v>131</v>
      </c>
      <c r="D22" s="87"/>
      <c r="E22" s="8"/>
      <c r="F22" s="9" t="s">
        <v>132</v>
      </c>
      <c r="G22" s="10" t="s">
        <v>133</v>
      </c>
      <c r="H22" s="10" t="s">
        <v>134</v>
      </c>
      <c r="I22" s="79" t="s">
        <v>135</v>
      </c>
      <c r="J22" s="79"/>
    </row>
    <row r="23" spans="2:10" ht="16.5" customHeight="1">
      <c r="B23" s="11"/>
      <c r="C23" s="78"/>
      <c r="D23" s="78"/>
      <c r="E23" s="7" t="s">
        <v>61</v>
      </c>
      <c r="F23" s="9" t="s">
        <v>62</v>
      </c>
      <c r="G23" s="10" t="s">
        <v>126</v>
      </c>
      <c r="H23" s="10" t="s">
        <v>70</v>
      </c>
      <c r="I23" s="79" t="s">
        <v>136</v>
      </c>
      <c r="J23" s="79"/>
    </row>
    <row r="24" spans="2:10" ht="16.5" customHeight="1">
      <c r="B24" s="11"/>
      <c r="C24" s="78"/>
      <c r="D24" s="78"/>
      <c r="E24" s="7" t="s">
        <v>65</v>
      </c>
      <c r="F24" s="9" t="s">
        <v>66</v>
      </c>
      <c r="G24" s="10" t="s">
        <v>137</v>
      </c>
      <c r="H24" s="10" t="s">
        <v>138</v>
      </c>
      <c r="I24" s="79" t="s">
        <v>139</v>
      </c>
      <c r="J24" s="79"/>
    </row>
    <row r="25" spans="2:10" ht="16.5" customHeight="1">
      <c r="B25" s="11"/>
      <c r="C25" s="78"/>
      <c r="D25" s="78"/>
      <c r="E25" s="7" t="s">
        <v>140</v>
      </c>
      <c r="F25" s="9" t="s">
        <v>141</v>
      </c>
      <c r="G25" s="10" t="s">
        <v>25</v>
      </c>
      <c r="H25" s="10" t="s">
        <v>138</v>
      </c>
      <c r="I25" s="79" t="s">
        <v>134</v>
      </c>
      <c r="J25" s="79"/>
    </row>
    <row r="26" spans="2:10" ht="16.5" customHeight="1">
      <c r="B26" s="6"/>
      <c r="C26" s="87" t="s">
        <v>142</v>
      </c>
      <c r="D26" s="87"/>
      <c r="E26" s="8"/>
      <c r="F26" s="9" t="s">
        <v>143</v>
      </c>
      <c r="G26" s="10" t="s">
        <v>144</v>
      </c>
      <c r="H26" s="10" t="s">
        <v>145</v>
      </c>
      <c r="I26" s="79" t="s">
        <v>146</v>
      </c>
      <c r="J26" s="79"/>
    </row>
    <row r="27" spans="2:10" ht="16.5" customHeight="1">
      <c r="B27" s="11"/>
      <c r="C27" s="78"/>
      <c r="D27" s="78"/>
      <c r="E27" s="7" t="s">
        <v>65</v>
      </c>
      <c r="F27" s="9" t="s">
        <v>66</v>
      </c>
      <c r="G27" s="10" t="s">
        <v>31</v>
      </c>
      <c r="H27" s="10" t="s">
        <v>30</v>
      </c>
      <c r="I27" s="79" t="s">
        <v>8</v>
      </c>
      <c r="J27" s="79"/>
    </row>
    <row r="28" spans="2:10" ht="16.5" customHeight="1">
      <c r="B28" s="11"/>
      <c r="C28" s="78"/>
      <c r="D28" s="78"/>
      <c r="E28" s="7" t="s">
        <v>21</v>
      </c>
      <c r="F28" s="9" t="s">
        <v>22</v>
      </c>
      <c r="G28" s="10" t="s">
        <v>31</v>
      </c>
      <c r="H28" s="10" t="s">
        <v>30</v>
      </c>
      <c r="I28" s="79" t="s">
        <v>8</v>
      </c>
      <c r="J28" s="79"/>
    </row>
    <row r="29" spans="2:10" ht="16.5" customHeight="1">
      <c r="B29" s="11"/>
      <c r="C29" s="78"/>
      <c r="D29" s="78"/>
      <c r="E29" s="7" t="s">
        <v>140</v>
      </c>
      <c r="F29" s="9" t="s">
        <v>141</v>
      </c>
      <c r="G29" s="10" t="s">
        <v>147</v>
      </c>
      <c r="H29" s="10" t="s">
        <v>148</v>
      </c>
      <c r="I29" s="79" t="s">
        <v>63</v>
      </c>
      <c r="J29" s="79"/>
    </row>
    <row r="30" spans="2:10" ht="16.5" customHeight="1">
      <c r="B30" s="11"/>
      <c r="C30" s="78"/>
      <c r="D30" s="78"/>
      <c r="E30" s="7" t="s">
        <v>23</v>
      </c>
      <c r="F30" s="9" t="s">
        <v>24</v>
      </c>
      <c r="G30" s="10" t="s">
        <v>69</v>
      </c>
      <c r="H30" s="10" t="s">
        <v>148</v>
      </c>
      <c r="I30" s="79" t="s">
        <v>71</v>
      </c>
      <c r="J30" s="79"/>
    </row>
    <row r="31" spans="2:10" ht="16.5" customHeight="1">
      <c r="B31" s="11"/>
      <c r="C31" s="78"/>
      <c r="D31" s="78"/>
      <c r="E31" s="7" t="s">
        <v>67</v>
      </c>
      <c r="F31" s="9" t="s">
        <v>68</v>
      </c>
      <c r="G31" s="10" t="s">
        <v>71</v>
      </c>
      <c r="H31" s="10" t="s">
        <v>72</v>
      </c>
      <c r="I31" s="79" t="s">
        <v>8</v>
      </c>
      <c r="J31" s="79"/>
    </row>
    <row r="32" spans="2:10" ht="23.25" customHeight="1">
      <c r="B32" s="11"/>
      <c r="C32" s="78"/>
      <c r="D32" s="78"/>
      <c r="E32" s="7" t="s">
        <v>149</v>
      </c>
      <c r="F32" s="9" t="s">
        <v>150</v>
      </c>
      <c r="G32" s="10" t="s">
        <v>151</v>
      </c>
      <c r="H32" s="10" t="s">
        <v>152</v>
      </c>
      <c r="I32" s="79" t="s">
        <v>8</v>
      </c>
      <c r="J32" s="79"/>
    </row>
    <row r="33" spans="2:10" ht="16.5" customHeight="1">
      <c r="B33" s="6"/>
      <c r="C33" s="87" t="s">
        <v>153</v>
      </c>
      <c r="D33" s="87"/>
      <c r="E33" s="8"/>
      <c r="F33" s="9" t="s">
        <v>154</v>
      </c>
      <c r="G33" s="10" t="s">
        <v>155</v>
      </c>
      <c r="H33" s="10" t="s">
        <v>73</v>
      </c>
      <c r="I33" s="79" t="s">
        <v>156</v>
      </c>
      <c r="J33" s="79"/>
    </row>
    <row r="34" spans="2:10" ht="16.5" customHeight="1">
      <c r="B34" s="11"/>
      <c r="C34" s="78"/>
      <c r="D34" s="78"/>
      <c r="E34" s="7" t="s">
        <v>21</v>
      </c>
      <c r="F34" s="9" t="s">
        <v>22</v>
      </c>
      <c r="G34" s="10" t="s">
        <v>64</v>
      </c>
      <c r="H34" s="10" t="s">
        <v>157</v>
      </c>
      <c r="I34" s="79" t="s">
        <v>158</v>
      </c>
      <c r="J34" s="79"/>
    </row>
    <row r="35" spans="2:10" ht="16.5" customHeight="1">
      <c r="B35" s="11"/>
      <c r="C35" s="78"/>
      <c r="D35" s="78"/>
      <c r="E35" s="7" t="s">
        <v>46</v>
      </c>
      <c r="F35" s="9" t="s">
        <v>118</v>
      </c>
      <c r="G35" s="10" t="s">
        <v>159</v>
      </c>
      <c r="H35" s="10" t="s">
        <v>160</v>
      </c>
      <c r="I35" s="79" t="s">
        <v>161</v>
      </c>
      <c r="J35" s="79"/>
    </row>
    <row r="36" spans="2:10" ht="19.5" customHeight="1">
      <c r="B36" s="3" t="s">
        <v>26</v>
      </c>
      <c r="C36" s="85"/>
      <c r="D36" s="85"/>
      <c r="E36" s="3"/>
      <c r="F36" s="4" t="s">
        <v>27</v>
      </c>
      <c r="G36" s="5" t="s">
        <v>162</v>
      </c>
      <c r="H36" s="5" t="s">
        <v>8</v>
      </c>
      <c r="I36" s="86" t="s">
        <v>162</v>
      </c>
      <c r="J36" s="86"/>
    </row>
    <row r="37" spans="2:10" ht="16.5" customHeight="1">
      <c r="B37" s="6"/>
      <c r="C37" s="87" t="s">
        <v>163</v>
      </c>
      <c r="D37" s="87"/>
      <c r="E37" s="8"/>
      <c r="F37" s="9" t="s">
        <v>164</v>
      </c>
      <c r="G37" s="10" t="s">
        <v>165</v>
      </c>
      <c r="H37" s="10" t="s">
        <v>8</v>
      </c>
      <c r="I37" s="79" t="s">
        <v>165</v>
      </c>
      <c r="J37" s="79"/>
    </row>
    <row r="38" spans="2:10" ht="16.5" customHeight="1">
      <c r="B38" s="11"/>
      <c r="C38" s="78"/>
      <c r="D38" s="78"/>
      <c r="E38" s="7" t="s">
        <v>166</v>
      </c>
      <c r="F38" s="9" t="s">
        <v>167</v>
      </c>
      <c r="G38" s="10" t="s">
        <v>168</v>
      </c>
      <c r="H38" s="10" t="s">
        <v>169</v>
      </c>
      <c r="I38" s="79" t="s">
        <v>170</v>
      </c>
      <c r="J38" s="79"/>
    </row>
    <row r="39" spans="2:10" ht="16.5" customHeight="1">
      <c r="B39" s="11"/>
      <c r="C39" s="78"/>
      <c r="D39" s="78"/>
      <c r="E39" s="7" t="s">
        <v>21</v>
      </c>
      <c r="F39" s="9" t="s">
        <v>22</v>
      </c>
      <c r="G39" s="10" t="s">
        <v>171</v>
      </c>
      <c r="H39" s="10" t="s">
        <v>172</v>
      </c>
      <c r="I39" s="79" t="s">
        <v>173</v>
      </c>
      <c r="J39" s="79"/>
    </row>
    <row r="40" spans="2:10" ht="19.5" customHeight="1">
      <c r="B40" s="3" t="s">
        <v>11</v>
      </c>
      <c r="C40" s="85"/>
      <c r="D40" s="85"/>
      <c r="E40" s="3"/>
      <c r="F40" s="4" t="s">
        <v>12</v>
      </c>
      <c r="G40" s="5" t="s">
        <v>174</v>
      </c>
      <c r="H40" s="5" t="s">
        <v>8</v>
      </c>
      <c r="I40" s="86" t="s">
        <v>174</v>
      </c>
      <c r="J40" s="86"/>
    </row>
    <row r="41" spans="2:10" ht="16.5" customHeight="1">
      <c r="B41" s="6"/>
      <c r="C41" s="87" t="s">
        <v>175</v>
      </c>
      <c r="D41" s="87"/>
      <c r="E41" s="8"/>
      <c r="F41" s="9" t="s">
        <v>10</v>
      </c>
      <c r="G41" s="10" t="s">
        <v>176</v>
      </c>
      <c r="H41" s="10" t="s">
        <v>8</v>
      </c>
      <c r="I41" s="79" t="s">
        <v>176</v>
      </c>
      <c r="J41" s="79"/>
    </row>
    <row r="42" spans="2:10" ht="16.5" customHeight="1">
      <c r="B42" s="11"/>
      <c r="C42" s="78"/>
      <c r="D42" s="78"/>
      <c r="E42" s="7" t="s">
        <v>28</v>
      </c>
      <c r="F42" s="9" t="s">
        <v>29</v>
      </c>
      <c r="G42" s="10" t="s">
        <v>177</v>
      </c>
      <c r="H42" s="10" t="s">
        <v>178</v>
      </c>
      <c r="I42" s="79" t="s">
        <v>179</v>
      </c>
      <c r="J42" s="79"/>
    </row>
    <row r="43" spans="2:10" ht="16.5" customHeight="1">
      <c r="B43" s="11"/>
      <c r="C43" s="78"/>
      <c r="D43" s="78"/>
      <c r="E43" s="7" t="s">
        <v>23</v>
      </c>
      <c r="F43" s="9" t="s">
        <v>24</v>
      </c>
      <c r="G43" s="10" t="s">
        <v>8</v>
      </c>
      <c r="H43" s="10" t="s">
        <v>134</v>
      </c>
      <c r="I43" s="79" t="s">
        <v>134</v>
      </c>
      <c r="J43" s="79"/>
    </row>
    <row r="44" spans="2:10" ht="19.5" customHeight="1">
      <c r="B44" s="3" t="s">
        <v>75</v>
      </c>
      <c r="C44" s="85"/>
      <c r="D44" s="85"/>
      <c r="E44" s="3"/>
      <c r="F44" s="4" t="s">
        <v>76</v>
      </c>
      <c r="G44" s="5" t="s">
        <v>180</v>
      </c>
      <c r="H44" s="5" t="s">
        <v>8</v>
      </c>
      <c r="I44" s="86" t="s">
        <v>180</v>
      </c>
      <c r="J44" s="86"/>
    </row>
    <row r="45" spans="2:10" ht="16.5" customHeight="1">
      <c r="B45" s="6"/>
      <c r="C45" s="87" t="s">
        <v>77</v>
      </c>
      <c r="D45" s="87"/>
      <c r="E45" s="8"/>
      <c r="F45" s="9" t="s">
        <v>78</v>
      </c>
      <c r="G45" s="10" t="s">
        <v>181</v>
      </c>
      <c r="H45" s="10" t="s">
        <v>8</v>
      </c>
      <c r="I45" s="79" t="s">
        <v>181</v>
      </c>
      <c r="J45" s="79"/>
    </row>
    <row r="46" spans="2:10" ht="16.5" customHeight="1">
      <c r="B46" s="11"/>
      <c r="C46" s="78"/>
      <c r="D46" s="78"/>
      <c r="E46" s="7" t="s">
        <v>21</v>
      </c>
      <c r="F46" s="9" t="s">
        <v>22</v>
      </c>
      <c r="G46" s="10" t="s">
        <v>182</v>
      </c>
      <c r="H46" s="10" t="s">
        <v>127</v>
      </c>
      <c r="I46" s="79" t="s">
        <v>79</v>
      </c>
      <c r="J46" s="79"/>
    </row>
    <row r="47" spans="2:10" ht="16.5" customHeight="1">
      <c r="B47" s="11"/>
      <c r="C47" s="78"/>
      <c r="D47" s="78"/>
      <c r="E47" s="7" t="s">
        <v>183</v>
      </c>
      <c r="F47" s="9" t="s">
        <v>184</v>
      </c>
      <c r="G47" s="10" t="s">
        <v>185</v>
      </c>
      <c r="H47" s="10" t="s">
        <v>127</v>
      </c>
      <c r="I47" s="79" t="s">
        <v>186</v>
      </c>
      <c r="J47" s="79"/>
    </row>
    <row r="48" spans="2:10" ht="16.5" customHeight="1">
      <c r="B48" s="11"/>
      <c r="C48" s="78"/>
      <c r="D48" s="78"/>
      <c r="E48" s="7" t="s">
        <v>23</v>
      </c>
      <c r="F48" s="9" t="s">
        <v>24</v>
      </c>
      <c r="G48" s="10" t="s">
        <v>187</v>
      </c>
      <c r="H48" s="10" t="s">
        <v>25</v>
      </c>
      <c r="I48" s="79" t="s">
        <v>188</v>
      </c>
      <c r="J48" s="79"/>
    </row>
    <row r="49" spans="2:10" ht="16.5" customHeight="1">
      <c r="B49" s="6"/>
      <c r="C49" s="87" t="s">
        <v>80</v>
      </c>
      <c r="D49" s="87"/>
      <c r="E49" s="8"/>
      <c r="F49" s="9" t="s">
        <v>10</v>
      </c>
      <c r="G49" s="10" t="s">
        <v>189</v>
      </c>
      <c r="H49" s="10" t="s">
        <v>8</v>
      </c>
      <c r="I49" s="79" t="s">
        <v>189</v>
      </c>
      <c r="J49" s="79"/>
    </row>
    <row r="50" spans="2:10" ht="16.5" customHeight="1">
      <c r="B50" s="11"/>
      <c r="C50" s="78"/>
      <c r="D50" s="78"/>
      <c r="E50" s="7" t="s">
        <v>23</v>
      </c>
      <c r="F50" s="9" t="s">
        <v>24</v>
      </c>
      <c r="G50" s="10" t="s">
        <v>190</v>
      </c>
      <c r="H50" s="10" t="s">
        <v>74</v>
      </c>
      <c r="I50" s="79" t="s">
        <v>191</v>
      </c>
      <c r="J50" s="79"/>
    </row>
    <row r="51" spans="2:10" ht="16.5" customHeight="1">
      <c r="B51" s="11"/>
      <c r="C51" s="78"/>
      <c r="D51" s="78"/>
      <c r="E51" s="7" t="s">
        <v>192</v>
      </c>
      <c r="F51" s="9" t="s">
        <v>193</v>
      </c>
      <c r="G51" s="10" t="s">
        <v>194</v>
      </c>
      <c r="H51" s="10" t="s">
        <v>195</v>
      </c>
      <c r="I51" s="79" t="s">
        <v>196</v>
      </c>
      <c r="J51" s="79"/>
    </row>
    <row r="52" spans="2:10" ht="16.5" customHeight="1">
      <c r="B52" s="11"/>
      <c r="C52" s="78"/>
      <c r="D52" s="78"/>
      <c r="E52" s="7" t="s">
        <v>46</v>
      </c>
      <c r="F52" s="9" t="s">
        <v>118</v>
      </c>
      <c r="G52" s="10" t="s">
        <v>197</v>
      </c>
      <c r="H52" s="10" t="s">
        <v>198</v>
      </c>
      <c r="I52" s="79" t="s">
        <v>199</v>
      </c>
      <c r="J52" s="79"/>
    </row>
    <row r="53" spans="2:10" ht="19.5" customHeight="1">
      <c r="B53" s="3" t="s">
        <v>200</v>
      </c>
      <c r="C53" s="85"/>
      <c r="D53" s="85"/>
      <c r="E53" s="3"/>
      <c r="F53" s="4" t="s">
        <v>201</v>
      </c>
      <c r="G53" s="5" t="s">
        <v>202</v>
      </c>
      <c r="H53" s="5" t="s">
        <v>8</v>
      </c>
      <c r="I53" s="86" t="s">
        <v>202</v>
      </c>
      <c r="J53" s="86"/>
    </row>
    <row r="54" spans="2:10" ht="16.5" customHeight="1">
      <c r="B54" s="6"/>
      <c r="C54" s="87" t="s">
        <v>203</v>
      </c>
      <c r="D54" s="87"/>
      <c r="E54" s="8"/>
      <c r="F54" s="9" t="s">
        <v>204</v>
      </c>
      <c r="G54" s="10" t="s">
        <v>205</v>
      </c>
      <c r="H54" s="10" t="s">
        <v>8</v>
      </c>
      <c r="I54" s="79" t="s">
        <v>205</v>
      </c>
      <c r="J54" s="79"/>
    </row>
    <row r="55" spans="2:10" ht="16.5" customHeight="1">
      <c r="B55" s="11"/>
      <c r="C55" s="78"/>
      <c r="D55" s="78"/>
      <c r="E55" s="7" t="s">
        <v>21</v>
      </c>
      <c r="F55" s="9" t="s">
        <v>22</v>
      </c>
      <c r="G55" s="10" t="s">
        <v>126</v>
      </c>
      <c r="H55" s="10" t="s">
        <v>169</v>
      </c>
      <c r="I55" s="79" t="s">
        <v>206</v>
      </c>
      <c r="J55" s="79"/>
    </row>
    <row r="56" spans="2:10" ht="16.5" customHeight="1">
      <c r="B56" s="11"/>
      <c r="C56" s="78"/>
      <c r="D56" s="78"/>
      <c r="E56" s="7" t="s">
        <v>207</v>
      </c>
      <c r="F56" s="9" t="s">
        <v>208</v>
      </c>
      <c r="G56" s="10" t="s">
        <v>169</v>
      </c>
      <c r="H56" s="10" t="s">
        <v>172</v>
      </c>
      <c r="I56" s="79" t="s">
        <v>8</v>
      </c>
      <c r="J56" s="79"/>
    </row>
    <row r="57" spans="2:10" ht="19.5" customHeight="1">
      <c r="B57" s="3" t="s">
        <v>209</v>
      </c>
      <c r="C57" s="85"/>
      <c r="D57" s="85"/>
      <c r="E57" s="3"/>
      <c r="F57" s="4" t="s">
        <v>210</v>
      </c>
      <c r="G57" s="5" t="s">
        <v>211</v>
      </c>
      <c r="H57" s="5" t="s">
        <v>8</v>
      </c>
      <c r="I57" s="86" t="s">
        <v>211</v>
      </c>
      <c r="J57" s="86"/>
    </row>
    <row r="58" spans="2:10" ht="16.5" customHeight="1">
      <c r="B58" s="6"/>
      <c r="C58" s="87" t="s">
        <v>212</v>
      </c>
      <c r="D58" s="87"/>
      <c r="E58" s="8"/>
      <c r="F58" s="9" t="s">
        <v>213</v>
      </c>
      <c r="G58" s="10" t="s">
        <v>214</v>
      </c>
      <c r="H58" s="10" t="s">
        <v>8</v>
      </c>
      <c r="I58" s="79" t="s">
        <v>214</v>
      </c>
      <c r="J58" s="79"/>
    </row>
    <row r="59" spans="2:10" ht="16.5" customHeight="1">
      <c r="B59" s="11"/>
      <c r="C59" s="78"/>
      <c r="D59" s="78"/>
      <c r="E59" s="7" t="s">
        <v>21</v>
      </c>
      <c r="F59" s="9" t="s">
        <v>22</v>
      </c>
      <c r="G59" s="10" t="s">
        <v>215</v>
      </c>
      <c r="H59" s="10" t="s">
        <v>157</v>
      </c>
      <c r="I59" s="79" t="s">
        <v>216</v>
      </c>
      <c r="J59" s="79"/>
    </row>
    <row r="60" spans="2:10" ht="16.5" customHeight="1">
      <c r="B60" s="11"/>
      <c r="C60" s="78"/>
      <c r="D60" s="78"/>
      <c r="E60" s="7" t="s">
        <v>46</v>
      </c>
      <c r="F60" s="9" t="s">
        <v>118</v>
      </c>
      <c r="G60" s="10" t="s">
        <v>217</v>
      </c>
      <c r="H60" s="10" t="s">
        <v>218</v>
      </c>
      <c r="I60" s="79" t="s">
        <v>219</v>
      </c>
      <c r="J60" s="79"/>
    </row>
    <row r="61" spans="2:10" ht="5.25" customHeight="1" hidden="1">
      <c r="B61" s="80"/>
      <c r="C61" s="80"/>
      <c r="D61" s="80"/>
      <c r="E61" s="80"/>
      <c r="F61" s="81"/>
      <c r="G61" s="81"/>
      <c r="H61" s="81"/>
      <c r="I61" s="81"/>
      <c r="J61" s="81"/>
    </row>
    <row r="62" spans="2:10" ht="20.25" customHeight="1">
      <c r="B62" s="82" t="s">
        <v>13</v>
      </c>
      <c r="C62" s="82"/>
      <c r="D62" s="82"/>
      <c r="E62" s="82"/>
      <c r="F62" s="83"/>
      <c r="G62" s="12" t="s">
        <v>220</v>
      </c>
      <c r="H62" s="12" t="s">
        <v>8</v>
      </c>
      <c r="I62" s="84" t="s">
        <v>220</v>
      </c>
      <c r="J62" s="84"/>
    </row>
    <row r="63" spans="2:10" ht="15" customHeight="1">
      <c r="B63" s="13"/>
      <c r="C63" s="13"/>
      <c r="D63" s="77"/>
      <c r="E63" s="77"/>
      <c r="F63" s="14" t="s">
        <v>14</v>
      </c>
      <c r="G63" s="13"/>
      <c r="H63" s="13"/>
      <c r="I63" s="77"/>
      <c r="J63" s="77"/>
    </row>
    <row r="64" spans="2:10" ht="15" customHeight="1">
      <c r="B64" s="13"/>
      <c r="C64" s="13"/>
      <c r="D64" s="77"/>
      <c r="E64" s="77"/>
      <c r="F64" s="14" t="s">
        <v>33</v>
      </c>
      <c r="G64" s="55">
        <v>17671885.07</v>
      </c>
      <c r="H64" s="15">
        <v>0</v>
      </c>
      <c r="I64" s="76">
        <f>G64+H64</f>
        <v>17671885.07</v>
      </c>
      <c r="J64" s="76"/>
    </row>
    <row r="65" spans="2:10" ht="15" customHeight="1">
      <c r="B65" s="13"/>
      <c r="C65" s="13"/>
      <c r="D65" s="77"/>
      <c r="E65" s="77"/>
      <c r="F65" s="14" t="s">
        <v>34</v>
      </c>
      <c r="G65" s="15">
        <v>2774733</v>
      </c>
      <c r="H65" s="15">
        <v>0</v>
      </c>
      <c r="I65" s="76">
        <f>G65+H65</f>
        <v>2774733</v>
      </c>
      <c r="J65" s="76"/>
    </row>
  </sheetData>
  <sheetProtection/>
  <mergeCells count="129">
    <mergeCell ref="A1:J1"/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9:D29"/>
    <mergeCell ref="I29:J29"/>
    <mergeCell ref="C26:D26"/>
    <mergeCell ref="I26:J26"/>
    <mergeCell ref="C27:D27"/>
    <mergeCell ref="I27:J27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C38:D38"/>
    <mergeCell ref="I38:J38"/>
    <mergeCell ref="C39:D39"/>
    <mergeCell ref="I39:J39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I62:J62"/>
    <mergeCell ref="I63:J63"/>
    <mergeCell ref="C57:D57"/>
    <mergeCell ref="I57:J57"/>
    <mergeCell ref="C58:D58"/>
    <mergeCell ref="I58:J58"/>
    <mergeCell ref="C59:D59"/>
    <mergeCell ref="I59:J59"/>
    <mergeCell ref="I64:J64"/>
    <mergeCell ref="I65:J65"/>
    <mergeCell ref="D63:E63"/>
    <mergeCell ref="D64:E64"/>
    <mergeCell ref="D65:E65"/>
    <mergeCell ref="C60:D60"/>
    <mergeCell ref="I60:J60"/>
    <mergeCell ref="B61:E61"/>
    <mergeCell ref="F61:J61"/>
    <mergeCell ref="B62:F62"/>
  </mergeCells>
  <printOptions/>
  <pageMargins left="0.31496062992125984" right="0.31496062992125984" top="1.220472440944882" bottom="0.7480314960629921" header="0.5118110236220472" footer="0.31496062992125984"/>
  <pageSetup horizontalDpi="600" verticalDpi="600" orientation="landscape" r:id="rId1"/>
  <headerFooter>
    <oddHeader>&amp;R&amp;"-,Pogrubiony"Załącznik Nr 1&amp;"-,Standardowy" do Zarządzenia Nr 80/2015
Burmistrza Miasta Radziejów z dnia 17 grudnia 2015 roku 
w sprawie zmian w budżecie Miasta Radziejów na 2015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6.28125" style="17" customWidth="1"/>
    <col min="2" max="2" width="8.7109375" style="17" customWidth="1"/>
    <col min="3" max="3" width="7.421875" style="17" customWidth="1"/>
    <col min="4" max="7" width="13.7109375" style="17" customWidth="1"/>
    <col min="8" max="8" width="12.7109375" style="17" customWidth="1"/>
    <col min="9" max="24" width="9.140625" style="16" customWidth="1"/>
    <col min="25" max="16384" width="9.140625" style="17" customWidth="1"/>
  </cols>
  <sheetData>
    <row r="1" spans="1:8" ht="63.75" customHeight="1">
      <c r="A1" s="97" t="s">
        <v>35</v>
      </c>
      <c r="B1" s="97"/>
      <c r="C1" s="97"/>
      <c r="D1" s="97"/>
      <c r="E1" s="97"/>
      <c r="F1" s="97"/>
      <c r="G1" s="97"/>
      <c r="H1" s="97"/>
    </row>
    <row r="2" spans="1:8" ht="10.5" customHeight="1">
      <c r="A2" s="18"/>
      <c r="B2" s="18"/>
      <c r="C2" s="18"/>
      <c r="D2" s="18"/>
      <c r="E2" s="18"/>
      <c r="F2" s="18"/>
      <c r="H2" s="19" t="s">
        <v>36</v>
      </c>
    </row>
    <row r="3" spans="1:8" ht="12.75" customHeight="1">
      <c r="A3" s="98" t="s">
        <v>0</v>
      </c>
      <c r="B3" s="98" t="s">
        <v>1</v>
      </c>
      <c r="C3" s="98" t="s">
        <v>37</v>
      </c>
      <c r="D3" s="99" t="s">
        <v>38</v>
      </c>
      <c r="E3" s="99" t="s">
        <v>39</v>
      </c>
      <c r="F3" s="99" t="s">
        <v>40</v>
      </c>
      <c r="G3" s="99"/>
      <c r="H3" s="99"/>
    </row>
    <row r="4" spans="1:8" ht="12.75" customHeight="1">
      <c r="A4" s="98"/>
      <c r="B4" s="98"/>
      <c r="C4" s="98"/>
      <c r="D4" s="99"/>
      <c r="E4" s="99"/>
      <c r="F4" s="99" t="s">
        <v>41</v>
      </c>
      <c r="G4" s="20" t="s">
        <v>14</v>
      </c>
      <c r="H4" s="99" t="s">
        <v>42</v>
      </c>
    </row>
    <row r="5" spans="1:8" ht="37.5" customHeight="1">
      <c r="A5" s="98"/>
      <c r="B5" s="98"/>
      <c r="C5" s="98"/>
      <c r="D5" s="99"/>
      <c r="E5" s="99"/>
      <c r="F5" s="99"/>
      <c r="G5" s="21" t="s">
        <v>43</v>
      </c>
      <c r="H5" s="99"/>
    </row>
    <row r="6" spans="1:8" ht="1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ht="18" customHeight="1">
      <c r="A7" s="23" t="s">
        <v>7</v>
      </c>
      <c r="B7" s="23" t="s">
        <v>9</v>
      </c>
      <c r="C7" s="24"/>
      <c r="D7" s="30">
        <f>SUM(D8:D14)</f>
        <v>14181.81</v>
      </c>
      <c r="E7" s="30">
        <f>SUM(E8:E14)</f>
        <v>14181.81</v>
      </c>
      <c r="F7" s="30">
        <f>SUM(F8:F14)</f>
        <v>14181.81</v>
      </c>
      <c r="G7" s="30">
        <f>SUM(G8:G14)</f>
        <v>83.69</v>
      </c>
      <c r="H7" s="30">
        <f>SUM(H8:H14)</f>
        <v>0</v>
      </c>
    </row>
    <row r="8" spans="1:24" s="28" customFormat="1" ht="18" customHeight="1">
      <c r="A8" s="25"/>
      <c r="B8" s="26"/>
      <c r="C8" s="26">
        <v>2010</v>
      </c>
      <c r="D8" s="52">
        <v>14181.81</v>
      </c>
      <c r="E8" s="52"/>
      <c r="F8" s="52"/>
      <c r="G8" s="52"/>
      <c r="H8" s="52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8" customFormat="1" ht="18" customHeight="1">
      <c r="A9" s="25"/>
      <c r="B9" s="26"/>
      <c r="C9" s="26">
        <v>4010</v>
      </c>
      <c r="D9" s="52"/>
      <c r="E9" s="52">
        <v>70</v>
      </c>
      <c r="F9" s="52">
        <v>70</v>
      </c>
      <c r="G9" s="52">
        <v>70</v>
      </c>
      <c r="H9" s="52">
        <v>0</v>
      </c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28" customFormat="1" ht="18" customHeight="1">
      <c r="A10" s="25"/>
      <c r="B10" s="26"/>
      <c r="C10" s="26">
        <v>4110</v>
      </c>
      <c r="D10" s="52"/>
      <c r="E10" s="52">
        <v>11.97</v>
      </c>
      <c r="F10" s="52">
        <v>11.97</v>
      </c>
      <c r="G10" s="52">
        <v>11.97</v>
      </c>
      <c r="H10" s="52">
        <v>0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s="28" customFormat="1" ht="18" customHeight="1">
      <c r="A11" s="25"/>
      <c r="B11" s="26"/>
      <c r="C11" s="26">
        <v>4120</v>
      </c>
      <c r="D11" s="52"/>
      <c r="E11" s="52">
        <v>1.72</v>
      </c>
      <c r="F11" s="52">
        <v>1.72</v>
      </c>
      <c r="G11" s="52">
        <v>1.72</v>
      </c>
      <c r="H11" s="52">
        <v>0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s="28" customFormat="1" ht="18" customHeight="1">
      <c r="A12" s="25"/>
      <c r="B12" s="26"/>
      <c r="C12" s="26">
        <v>4210</v>
      </c>
      <c r="D12" s="52"/>
      <c r="E12" s="52">
        <v>23.06</v>
      </c>
      <c r="F12" s="52">
        <v>23.06</v>
      </c>
      <c r="G12" s="52">
        <v>0</v>
      </c>
      <c r="H12" s="52">
        <v>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8" customFormat="1" ht="18" customHeight="1">
      <c r="A13" s="25"/>
      <c r="B13" s="26"/>
      <c r="C13" s="26">
        <v>4300</v>
      </c>
      <c r="D13" s="52"/>
      <c r="E13" s="52">
        <v>171.33</v>
      </c>
      <c r="F13" s="52">
        <v>171.33</v>
      </c>
      <c r="G13" s="52">
        <v>0</v>
      </c>
      <c r="H13" s="52">
        <v>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8" customFormat="1" ht="18" customHeight="1">
      <c r="A14" s="25"/>
      <c r="B14" s="26"/>
      <c r="C14" s="26">
        <v>4430</v>
      </c>
      <c r="D14" s="52"/>
      <c r="E14" s="52">
        <v>13903.73</v>
      </c>
      <c r="F14" s="52">
        <v>13903.73</v>
      </c>
      <c r="G14" s="52">
        <v>0</v>
      </c>
      <c r="H14" s="52">
        <v>0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8" ht="18" customHeight="1">
      <c r="A15" s="29">
        <v>750</v>
      </c>
      <c r="B15" s="24"/>
      <c r="C15" s="24"/>
      <c r="D15" s="30">
        <f>SUM(D16)</f>
        <v>126669</v>
      </c>
      <c r="E15" s="30">
        <f>SUM(E16)</f>
        <v>126669</v>
      </c>
      <c r="F15" s="30">
        <f>SUM(F16)</f>
        <v>126669</v>
      </c>
      <c r="G15" s="30">
        <f>SUM(G16)</f>
        <v>120130.14</v>
      </c>
      <c r="H15" s="30">
        <f>SUM(H16)</f>
        <v>0</v>
      </c>
    </row>
    <row r="16" spans="1:24" s="53" customFormat="1" ht="18" customHeight="1">
      <c r="A16" s="31"/>
      <c r="B16" s="32">
        <v>75011</v>
      </c>
      <c r="C16" s="32"/>
      <c r="D16" s="33">
        <f>SUM(D17:D22)</f>
        <v>126669</v>
      </c>
      <c r="E16" s="33">
        <f>SUM(E17:E27)</f>
        <v>126669</v>
      </c>
      <c r="F16" s="33">
        <f>SUM(F17:F27)</f>
        <v>126669</v>
      </c>
      <c r="G16" s="33">
        <f>SUM(G17:G27)</f>
        <v>120130.14</v>
      </c>
      <c r="H16" s="33">
        <f>SUM(H17:H22)</f>
        <v>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53" customFormat="1" ht="18" customHeight="1">
      <c r="A17" s="31"/>
      <c r="B17" s="32"/>
      <c r="C17" s="32">
        <v>2010</v>
      </c>
      <c r="D17" s="33">
        <f>121300+5369</f>
        <v>126669</v>
      </c>
      <c r="E17" s="33"/>
      <c r="F17" s="33"/>
      <c r="G17" s="33"/>
      <c r="H17" s="3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53" customFormat="1" ht="18" customHeight="1">
      <c r="A18" s="31"/>
      <c r="B18" s="32"/>
      <c r="C18" s="32">
        <v>3020</v>
      </c>
      <c r="D18" s="33"/>
      <c r="E18" s="33">
        <v>850</v>
      </c>
      <c r="F18" s="33">
        <v>850</v>
      </c>
      <c r="G18" s="33">
        <v>0</v>
      </c>
      <c r="H18" s="33"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53" customFormat="1" ht="18" customHeight="1">
      <c r="A19" s="31"/>
      <c r="B19" s="32"/>
      <c r="C19" s="32">
        <v>4010</v>
      </c>
      <c r="D19" s="33"/>
      <c r="E19" s="33">
        <v>94578.4</v>
      </c>
      <c r="F19" s="33">
        <v>94578.4</v>
      </c>
      <c r="G19" s="33">
        <v>94578.4</v>
      </c>
      <c r="H19" s="33"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53" customFormat="1" ht="18" customHeight="1">
      <c r="A20" s="31"/>
      <c r="B20" s="32"/>
      <c r="C20" s="32">
        <v>4040</v>
      </c>
      <c r="D20" s="33"/>
      <c r="E20" s="33">
        <v>6146.49</v>
      </c>
      <c r="F20" s="33">
        <v>6146.49</v>
      </c>
      <c r="G20" s="33">
        <v>6146.49</v>
      </c>
      <c r="H20" s="33"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53" customFormat="1" ht="18" customHeight="1">
      <c r="A21" s="31"/>
      <c r="B21" s="32"/>
      <c r="C21" s="32">
        <v>4110</v>
      </c>
      <c r="D21" s="33"/>
      <c r="E21" s="33">
        <v>17353.48</v>
      </c>
      <c r="F21" s="33">
        <v>17353.48</v>
      </c>
      <c r="G21" s="33">
        <v>17353.48</v>
      </c>
      <c r="H21" s="33">
        <v>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53" customFormat="1" ht="18" customHeight="1">
      <c r="A22" s="31"/>
      <c r="B22" s="32"/>
      <c r="C22" s="32">
        <v>4120</v>
      </c>
      <c r="D22" s="33"/>
      <c r="E22" s="33">
        <v>2051.77</v>
      </c>
      <c r="F22" s="33">
        <v>2051.77</v>
      </c>
      <c r="G22" s="33">
        <v>2051.77</v>
      </c>
      <c r="H22" s="33">
        <v>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53" customFormat="1" ht="18" customHeight="1">
      <c r="A23" s="31"/>
      <c r="B23" s="32"/>
      <c r="C23" s="32">
        <v>4210</v>
      </c>
      <c r="D23" s="33"/>
      <c r="E23" s="33">
        <f>450+1000</f>
        <v>1450</v>
      </c>
      <c r="F23" s="33">
        <f>450+1000</f>
        <v>1450</v>
      </c>
      <c r="G23" s="33">
        <v>0</v>
      </c>
      <c r="H23" s="33">
        <v>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53" customFormat="1" ht="18" customHeight="1">
      <c r="A24" s="31"/>
      <c r="B24" s="32"/>
      <c r="C24" s="32">
        <v>4240</v>
      </c>
      <c r="D24" s="33"/>
      <c r="E24" s="33">
        <v>245</v>
      </c>
      <c r="F24" s="33">
        <v>245</v>
      </c>
      <c r="G24" s="33">
        <v>0</v>
      </c>
      <c r="H24" s="33">
        <v>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53" customFormat="1" ht="18" customHeight="1">
      <c r="A25" s="31"/>
      <c r="B25" s="32"/>
      <c r="C25" s="32">
        <v>4300</v>
      </c>
      <c r="D25" s="33"/>
      <c r="E25" s="33">
        <v>1217.42</v>
      </c>
      <c r="F25" s="33">
        <v>1217.42</v>
      </c>
      <c r="G25" s="33">
        <v>0</v>
      </c>
      <c r="H25" s="33">
        <v>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53" customFormat="1" ht="18" customHeight="1">
      <c r="A26" s="31"/>
      <c r="B26" s="32"/>
      <c r="C26" s="32">
        <v>4380</v>
      </c>
      <c r="D26" s="33"/>
      <c r="E26" s="33">
        <v>42.44</v>
      </c>
      <c r="F26" s="33">
        <v>42.44</v>
      </c>
      <c r="G26" s="33">
        <v>0</v>
      </c>
      <c r="H26" s="33"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53" customFormat="1" ht="18" customHeight="1">
      <c r="A27" s="31"/>
      <c r="B27" s="32"/>
      <c r="C27" s="32">
        <v>4440</v>
      </c>
      <c r="D27" s="33"/>
      <c r="E27" s="33">
        <v>2734</v>
      </c>
      <c r="F27" s="33">
        <v>2734</v>
      </c>
      <c r="G27" s="33">
        <v>0</v>
      </c>
      <c r="H27" s="33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53" customFormat="1" ht="18" customHeight="1">
      <c r="A28" s="34">
        <v>751</v>
      </c>
      <c r="B28" s="35"/>
      <c r="C28" s="35"/>
      <c r="D28" s="36">
        <f>D29+D35+D55+D45</f>
        <v>60323</v>
      </c>
      <c r="E28" s="36">
        <f>E29+E35+E55+E45</f>
        <v>60323</v>
      </c>
      <c r="F28" s="36">
        <f>F29+F35+F55+F45</f>
        <v>60323</v>
      </c>
      <c r="G28" s="36">
        <f>G29+G35+G55+G45</f>
        <v>14387</v>
      </c>
      <c r="H28" s="36">
        <f>H29+H35+H55+H45</f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53" customFormat="1" ht="18" customHeight="1">
      <c r="A29" s="31"/>
      <c r="B29" s="32">
        <v>75101</v>
      </c>
      <c r="C29" s="32"/>
      <c r="D29" s="33">
        <v>1150</v>
      </c>
      <c r="E29" s="33">
        <f>SUM(E31:E33)</f>
        <v>1150</v>
      </c>
      <c r="F29" s="33">
        <f>SUM(F31:F33)</f>
        <v>1150</v>
      </c>
      <c r="G29" s="33">
        <f>SUM(G31:G33)</f>
        <v>1150</v>
      </c>
      <c r="H29" s="33">
        <f>SUM(H31:H33)</f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53" customFormat="1" ht="18" customHeight="1">
      <c r="A30" s="31"/>
      <c r="B30" s="32"/>
      <c r="C30" s="32">
        <v>2010</v>
      </c>
      <c r="D30" s="33">
        <v>1150</v>
      </c>
      <c r="E30" s="33"/>
      <c r="F30" s="33"/>
      <c r="G30" s="33"/>
      <c r="H30" s="3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53" customFormat="1" ht="18" customHeight="1">
      <c r="A31" s="31"/>
      <c r="B31" s="32"/>
      <c r="C31" s="32" t="s">
        <v>15</v>
      </c>
      <c r="D31" s="33"/>
      <c r="E31" s="33">
        <v>960</v>
      </c>
      <c r="F31" s="33">
        <v>960</v>
      </c>
      <c r="G31" s="33">
        <v>960</v>
      </c>
      <c r="H31" s="33">
        <v>0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53" customFormat="1" ht="18" customHeight="1">
      <c r="A32" s="31"/>
      <c r="B32" s="32"/>
      <c r="C32" s="32">
        <v>4110</v>
      </c>
      <c r="D32" s="33"/>
      <c r="E32" s="33">
        <v>166</v>
      </c>
      <c r="F32" s="33">
        <v>166</v>
      </c>
      <c r="G32" s="33">
        <v>166</v>
      </c>
      <c r="H32" s="33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53" customFormat="1" ht="18" customHeight="1">
      <c r="A33" s="31"/>
      <c r="B33" s="32"/>
      <c r="C33" s="32">
        <v>4120</v>
      </c>
      <c r="D33" s="33"/>
      <c r="E33" s="33">
        <v>24</v>
      </c>
      <c r="F33" s="33">
        <v>24</v>
      </c>
      <c r="G33" s="33">
        <v>24</v>
      </c>
      <c r="H33" s="3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53" customFormat="1" ht="12.75" customHeight="1" hidden="1">
      <c r="A34" s="31"/>
      <c r="B34" s="32"/>
      <c r="C34" s="32"/>
      <c r="D34" s="33"/>
      <c r="E34" s="33"/>
      <c r="F34" s="33"/>
      <c r="G34" s="33"/>
      <c r="H34" s="3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53" customFormat="1" ht="18" customHeight="1">
      <c r="A35" s="31"/>
      <c r="B35" s="32">
        <v>75107</v>
      </c>
      <c r="C35" s="32"/>
      <c r="D35" s="33">
        <f>D36</f>
        <v>29299</v>
      </c>
      <c r="E35" s="33">
        <f>SUM(E36:E44)</f>
        <v>29299</v>
      </c>
      <c r="F35" s="33">
        <f>SUM(F36:F44)</f>
        <v>29299</v>
      </c>
      <c r="G35" s="33">
        <f>SUM(G36:G44)</f>
        <v>5878</v>
      </c>
      <c r="H35" s="33">
        <f>SUM(H36:H44)</f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53" customFormat="1" ht="18" customHeight="1">
      <c r="A36" s="31"/>
      <c r="B36" s="32"/>
      <c r="C36" s="32">
        <v>2010</v>
      </c>
      <c r="D36" s="33">
        <v>29299</v>
      </c>
      <c r="E36" s="33"/>
      <c r="F36" s="33"/>
      <c r="G36" s="33"/>
      <c r="H36" s="3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53" customFormat="1" ht="18" customHeight="1">
      <c r="A37" s="31"/>
      <c r="B37" s="32"/>
      <c r="C37" s="32">
        <v>3030</v>
      </c>
      <c r="D37" s="33"/>
      <c r="E37" s="33">
        <v>17200</v>
      </c>
      <c r="F37" s="33">
        <v>17200</v>
      </c>
      <c r="G37" s="33">
        <v>0</v>
      </c>
      <c r="H37" s="33">
        <v>0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53" customFormat="1" ht="18" customHeight="1">
      <c r="A38" s="31"/>
      <c r="B38" s="32"/>
      <c r="C38" s="32">
        <v>4010</v>
      </c>
      <c r="D38" s="33"/>
      <c r="E38" s="33">
        <v>800</v>
      </c>
      <c r="F38" s="33">
        <v>800</v>
      </c>
      <c r="G38" s="33">
        <v>800</v>
      </c>
      <c r="H38" s="33">
        <v>0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s="53" customFormat="1" ht="18" customHeight="1">
      <c r="A39" s="31"/>
      <c r="B39" s="32"/>
      <c r="C39" s="32">
        <v>4110</v>
      </c>
      <c r="D39" s="33"/>
      <c r="E39" s="33">
        <v>741</v>
      </c>
      <c r="F39" s="33">
        <v>741</v>
      </c>
      <c r="G39" s="33">
        <v>741</v>
      </c>
      <c r="H39" s="33">
        <v>0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s="53" customFormat="1" ht="18" customHeight="1">
      <c r="A40" s="31"/>
      <c r="B40" s="32"/>
      <c r="C40" s="32">
        <v>4120</v>
      </c>
      <c r="D40" s="33"/>
      <c r="E40" s="33">
        <v>107</v>
      </c>
      <c r="F40" s="33">
        <v>107</v>
      </c>
      <c r="G40" s="33">
        <v>107</v>
      </c>
      <c r="H40" s="33">
        <v>0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s="53" customFormat="1" ht="18" customHeight="1">
      <c r="A41" s="31"/>
      <c r="B41" s="32"/>
      <c r="C41" s="32">
        <v>4170</v>
      </c>
      <c r="D41" s="33"/>
      <c r="E41" s="33">
        <v>4230</v>
      </c>
      <c r="F41" s="33">
        <v>4230</v>
      </c>
      <c r="G41" s="33">
        <v>4230</v>
      </c>
      <c r="H41" s="33"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53" customFormat="1" ht="18" customHeight="1">
      <c r="A42" s="31"/>
      <c r="B42" s="32"/>
      <c r="C42" s="32">
        <v>4210</v>
      </c>
      <c r="D42" s="33"/>
      <c r="E42" s="33">
        <v>5456</v>
      </c>
      <c r="F42" s="33">
        <v>5456</v>
      </c>
      <c r="G42" s="33">
        <v>0</v>
      </c>
      <c r="H42" s="33"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53" customFormat="1" ht="18" customHeight="1">
      <c r="A43" s="31"/>
      <c r="B43" s="32"/>
      <c r="C43" s="32">
        <v>4300</v>
      </c>
      <c r="D43" s="33"/>
      <c r="E43" s="33">
        <v>600</v>
      </c>
      <c r="F43" s="33">
        <v>600</v>
      </c>
      <c r="G43" s="33">
        <v>0</v>
      </c>
      <c r="H43" s="33">
        <v>0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53" customFormat="1" ht="18" customHeight="1">
      <c r="A44" s="31"/>
      <c r="B44" s="32"/>
      <c r="C44" s="32">
        <v>4410</v>
      </c>
      <c r="D44" s="33"/>
      <c r="E44" s="33">
        <v>165</v>
      </c>
      <c r="F44" s="33">
        <v>165</v>
      </c>
      <c r="G44" s="33">
        <v>0</v>
      </c>
      <c r="H44" s="33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53" customFormat="1" ht="18" customHeight="1">
      <c r="A45" s="31"/>
      <c r="B45" s="32">
        <v>75108</v>
      </c>
      <c r="C45" s="32"/>
      <c r="D45" s="33">
        <f>D46</f>
        <v>15400</v>
      </c>
      <c r="E45" s="33">
        <f>SUM(E47:E54)</f>
        <v>15400</v>
      </c>
      <c r="F45" s="33">
        <f>SUM(F47:F54)</f>
        <v>15400</v>
      </c>
      <c r="G45" s="33">
        <f>SUM(G47:G54)</f>
        <v>3988</v>
      </c>
      <c r="H45" s="33">
        <f>SUM(H48:H54)</f>
        <v>0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53" customFormat="1" ht="18" customHeight="1">
      <c r="A46" s="31"/>
      <c r="B46" s="32"/>
      <c r="C46" s="32">
        <v>2010</v>
      </c>
      <c r="D46" s="33">
        <v>15400</v>
      </c>
      <c r="E46" s="33"/>
      <c r="F46" s="33"/>
      <c r="G46" s="33"/>
      <c r="H46" s="33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53" customFormat="1" ht="18" customHeight="1">
      <c r="A47" s="31"/>
      <c r="B47" s="32"/>
      <c r="C47" s="32">
        <v>3030</v>
      </c>
      <c r="D47" s="33"/>
      <c r="E47" s="33">
        <v>7080</v>
      </c>
      <c r="F47" s="33">
        <v>7080</v>
      </c>
      <c r="G47" s="33">
        <v>0</v>
      </c>
      <c r="H47" s="33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53" customFormat="1" ht="18" customHeight="1">
      <c r="A48" s="31"/>
      <c r="B48" s="32"/>
      <c r="C48" s="32">
        <v>4010</v>
      </c>
      <c r="D48" s="33"/>
      <c r="E48" s="33">
        <v>400</v>
      </c>
      <c r="F48" s="33">
        <v>400</v>
      </c>
      <c r="G48" s="33">
        <v>400</v>
      </c>
      <c r="H48" s="33">
        <v>0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53" customFormat="1" ht="18" customHeight="1">
      <c r="A49" s="31"/>
      <c r="B49" s="32"/>
      <c r="C49" s="32">
        <v>4110</v>
      </c>
      <c r="D49" s="33"/>
      <c r="E49" s="33">
        <v>479</v>
      </c>
      <c r="F49" s="33">
        <v>479</v>
      </c>
      <c r="G49" s="33">
        <v>479</v>
      </c>
      <c r="H49" s="33">
        <v>0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53" customFormat="1" ht="18" customHeight="1">
      <c r="A50" s="31"/>
      <c r="B50" s="32"/>
      <c r="C50" s="32">
        <v>4120</v>
      </c>
      <c r="D50" s="33"/>
      <c r="E50" s="33">
        <v>69</v>
      </c>
      <c r="F50" s="33">
        <v>69</v>
      </c>
      <c r="G50" s="33">
        <v>69</v>
      </c>
      <c r="H50" s="33">
        <v>0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53" customFormat="1" ht="18" customHeight="1">
      <c r="A51" s="31"/>
      <c r="B51" s="32"/>
      <c r="C51" s="32">
        <v>4170</v>
      </c>
      <c r="D51" s="33"/>
      <c r="E51" s="33">
        <v>3040</v>
      </c>
      <c r="F51" s="33">
        <v>3040</v>
      </c>
      <c r="G51" s="33">
        <v>3040</v>
      </c>
      <c r="H51" s="33">
        <v>0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53" customFormat="1" ht="18" customHeight="1">
      <c r="A52" s="31"/>
      <c r="B52" s="32"/>
      <c r="C52" s="32">
        <v>4210</v>
      </c>
      <c r="D52" s="33"/>
      <c r="E52" s="33">
        <v>3591</v>
      </c>
      <c r="F52" s="33">
        <v>3591</v>
      </c>
      <c r="G52" s="33">
        <v>0</v>
      </c>
      <c r="H52" s="33">
        <v>0</v>
      </c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53" customFormat="1" ht="18" customHeight="1">
      <c r="A53" s="31"/>
      <c r="B53" s="32"/>
      <c r="C53" s="32">
        <v>4300</v>
      </c>
      <c r="D53" s="33"/>
      <c r="E53" s="33">
        <v>590</v>
      </c>
      <c r="F53" s="33">
        <v>590</v>
      </c>
      <c r="G53" s="33">
        <v>0</v>
      </c>
      <c r="H53" s="33">
        <v>0</v>
      </c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53" customFormat="1" ht="18" customHeight="1">
      <c r="A54" s="31"/>
      <c r="B54" s="32"/>
      <c r="C54" s="32">
        <v>4410</v>
      </c>
      <c r="D54" s="33"/>
      <c r="E54" s="33">
        <v>151</v>
      </c>
      <c r="F54" s="33">
        <v>151</v>
      </c>
      <c r="G54" s="33">
        <v>0</v>
      </c>
      <c r="H54" s="33">
        <v>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53" customFormat="1" ht="18" customHeight="1">
      <c r="A55" s="31"/>
      <c r="B55" s="32">
        <v>75110</v>
      </c>
      <c r="C55" s="32"/>
      <c r="D55" s="33">
        <f>D56</f>
        <v>14474</v>
      </c>
      <c r="E55" s="33">
        <f>SUM(E57:E64)</f>
        <v>14474</v>
      </c>
      <c r="F55" s="33">
        <f>SUM(F57:F64)</f>
        <v>14474</v>
      </c>
      <c r="G55" s="33">
        <f>SUM(G57:G64)</f>
        <v>3371</v>
      </c>
      <c r="H55" s="33">
        <f>SUM(H58:H64)</f>
        <v>0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53" customFormat="1" ht="18" customHeight="1">
      <c r="A56" s="31"/>
      <c r="B56" s="32"/>
      <c r="C56" s="32">
        <v>2010</v>
      </c>
      <c r="D56" s="33">
        <v>14474</v>
      </c>
      <c r="E56" s="33"/>
      <c r="F56" s="33"/>
      <c r="G56" s="33"/>
      <c r="H56" s="33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53" customFormat="1" ht="18" customHeight="1">
      <c r="A57" s="31"/>
      <c r="B57" s="32"/>
      <c r="C57" s="32">
        <v>3030</v>
      </c>
      <c r="D57" s="33"/>
      <c r="E57" s="33">
        <v>7780</v>
      </c>
      <c r="F57" s="33">
        <v>7780</v>
      </c>
      <c r="G57" s="33">
        <v>0</v>
      </c>
      <c r="H57" s="33">
        <v>0</v>
      </c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53" customFormat="1" ht="18" customHeight="1">
      <c r="A58" s="31"/>
      <c r="B58" s="32"/>
      <c r="C58" s="32">
        <v>4010</v>
      </c>
      <c r="D58" s="33"/>
      <c r="E58" s="33">
        <v>400</v>
      </c>
      <c r="F58" s="33">
        <v>400</v>
      </c>
      <c r="G58" s="33">
        <v>400</v>
      </c>
      <c r="H58" s="33">
        <v>0</v>
      </c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53" customFormat="1" ht="18" customHeight="1">
      <c r="A59" s="31"/>
      <c r="B59" s="32"/>
      <c r="C59" s="32">
        <v>4110</v>
      </c>
      <c r="D59" s="33"/>
      <c r="E59" s="33">
        <v>433</v>
      </c>
      <c r="F59" s="33">
        <v>433</v>
      </c>
      <c r="G59" s="33">
        <v>433</v>
      </c>
      <c r="H59" s="33">
        <v>0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53" customFormat="1" ht="18" customHeight="1">
      <c r="A60" s="31"/>
      <c r="B60" s="32"/>
      <c r="C60" s="32">
        <v>4120</v>
      </c>
      <c r="D60" s="33"/>
      <c r="E60" s="33">
        <v>58</v>
      </c>
      <c r="F60" s="33">
        <v>58</v>
      </c>
      <c r="G60" s="33">
        <v>58</v>
      </c>
      <c r="H60" s="33">
        <v>0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53" customFormat="1" ht="18" customHeight="1">
      <c r="A61" s="31"/>
      <c r="B61" s="32"/>
      <c r="C61" s="32">
        <v>4170</v>
      </c>
      <c r="D61" s="33"/>
      <c r="E61" s="33">
        <v>2480</v>
      </c>
      <c r="F61" s="33">
        <v>2480</v>
      </c>
      <c r="G61" s="33">
        <v>2480</v>
      </c>
      <c r="H61" s="33">
        <v>0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53" customFormat="1" ht="18" customHeight="1">
      <c r="A62" s="31"/>
      <c r="B62" s="32"/>
      <c r="C62" s="32">
        <v>4210</v>
      </c>
      <c r="D62" s="33"/>
      <c r="E62" s="33">
        <v>2484</v>
      </c>
      <c r="F62" s="33">
        <v>2484</v>
      </c>
      <c r="G62" s="33">
        <v>0</v>
      </c>
      <c r="H62" s="33">
        <v>0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53" customFormat="1" ht="18" customHeight="1">
      <c r="A63" s="31"/>
      <c r="B63" s="32"/>
      <c r="C63" s="32">
        <v>4300</v>
      </c>
      <c r="D63" s="33"/>
      <c r="E63" s="33">
        <v>756</v>
      </c>
      <c r="F63" s="33">
        <v>756</v>
      </c>
      <c r="G63" s="33">
        <v>0</v>
      </c>
      <c r="H63" s="33">
        <v>0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53" customFormat="1" ht="18" customHeight="1">
      <c r="A64" s="31"/>
      <c r="B64" s="32"/>
      <c r="C64" s="32">
        <v>4410</v>
      </c>
      <c r="D64" s="33"/>
      <c r="E64" s="33">
        <v>83</v>
      </c>
      <c r="F64" s="33">
        <v>83</v>
      </c>
      <c r="G64" s="33">
        <v>0</v>
      </c>
      <c r="H64" s="33">
        <v>0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s="60" customFormat="1" ht="18" customHeight="1">
      <c r="A65" s="56">
        <v>801</v>
      </c>
      <c r="B65" s="57"/>
      <c r="C65" s="57"/>
      <c r="D65" s="58">
        <f>D66+D70+D74</f>
        <v>43725.02</v>
      </c>
      <c r="E65" s="58">
        <f>E66+E70+E74</f>
        <v>43725.020000000004</v>
      </c>
      <c r="F65" s="58">
        <f>F66+F70+F74</f>
        <v>43725.020000000004</v>
      </c>
      <c r="G65" s="58">
        <f>G66+G70+G74</f>
        <v>0</v>
      </c>
      <c r="H65" s="58">
        <f>H66+H70+H74</f>
        <v>0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s="60" customFormat="1" ht="18" customHeight="1">
      <c r="A66" s="61"/>
      <c r="B66" s="32">
        <v>80101</v>
      </c>
      <c r="C66" s="32"/>
      <c r="D66" s="33">
        <f>D67+D68+D69</f>
        <v>27672.92</v>
      </c>
      <c r="E66" s="33">
        <f>E67+E68+E69</f>
        <v>27672.92</v>
      </c>
      <c r="F66" s="33">
        <f>F67+F68+F69</f>
        <v>27672.92</v>
      </c>
      <c r="G66" s="33">
        <f>G67+G68+G69</f>
        <v>0</v>
      </c>
      <c r="H66" s="33">
        <f>H67+H68+H69</f>
        <v>0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s="60" customFormat="1" ht="18" customHeight="1">
      <c r="A67" s="61"/>
      <c r="B67" s="32"/>
      <c r="C67" s="32">
        <v>2010</v>
      </c>
      <c r="D67" s="33">
        <f>23011+5397.64-735.72</f>
        <v>27672.92</v>
      </c>
      <c r="E67" s="33"/>
      <c r="F67" s="33"/>
      <c r="G67" s="33"/>
      <c r="H67" s="33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s="60" customFormat="1" ht="18" customHeight="1">
      <c r="A68" s="61"/>
      <c r="B68" s="32"/>
      <c r="C68" s="32">
        <v>4210</v>
      </c>
      <c r="D68" s="33"/>
      <c r="E68" s="33">
        <f>227.83+53.44-7.27</f>
        <v>274</v>
      </c>
      <c r="F68" s="33">
        <f>227.83+53.44-7.27</f>
        <v>274</v>
      </c>
      <c r="G68" s="33">
        <v>0</v>
      </c>
      <c r="H68" s="33">
        <v>0</v>
      </c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s="60" customFormat="1" ht="18" customHeight="1">
      <c r="A69" s="61"/>
      <c r="B69" s="32"/>
      <c r="C69" s="32">
        <v>4240</v>
      </c>
      <c r="D69" s="33"/>
      <c r="E69" s="33">
        <f>22783.17+5344.2-728.45</f>
        <v>27398.92</v>
      </c>
      <c r="F69" s="33">
        <f>22783.17+5344.2-728.45</f>
        <v>27398.92</v>
      </c>
      <c r="G69" s="33">
        <v>0</v>
      </c>
      <c r="H69" s="33">
        <v>0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s="60" customFormat="1" ht="18" customHeight="1">
      <c r="A70" s="61"/>
      <c r="B70" s="32">
        <v>80110</v>
      </c>
      <c r="C70" s="32"/>
      <c r="D70" s="33">
        <f>D71+D72+D73</f>
        <v>13974.63</v>
      </c>
      <c r="E70" s="33">
        <f>E71+E72+E73</f>
        <v>13974.630000000001</v>
      </c>
      <c r="F70" s="33">
        <f>F71+F72+F73</f>
        <v>13974.630000000001</v>
      </c>
      <c r="G70" s="33">
        <f>G71+G72+G73</f>
        <v>0</v>
      </c>
      <c r="H70" s="33">
        <f>H71+H72+H73</f>
        <v>0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s="60" customFormat="1" ht="18" customHeight="1">
      <c r="A71" s="61"/>
      <c r="B71" s="32"/>
      <c r="C71" s="32">
        <v>2010</v>
      </c>
      <c r="D71" s="33">
        <f>12900.66+4073.89-2999.92</f>
        <v>13974.63</v>
      </c>
      <c r="E71" s="33"/>
      <c r="F71" s="33"/>
      <c r="G71" s="33"/>
      <c r="H71" s="33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s="60" customFormat="1" ht="18" customHeight="1">
      <c r="A72" s="61"/>
      <c r="B72" s="32"/>
      <c r="C72" s="32">
        <v>4210</v>
      </c>
      <c r="D72" s="33"/>
      <c r="E72" s="33">
        <f>127.72+40.33-29.7</f>
        <v>138.35000000000002</v>
      </c>
      <c r="F72" s="33">
        <f>127.72+40.33-29.7</f>
        <v>138.35000000000002</v>
      </c>
      <c r="G72" s="33">
        <v>0</v>
      </c>
      <c r="H72" s="33">
        <v>0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s="60" customFormat="1" ht="18" customHeight="1">
      <c r="A73" s="61"/>
      <c r="B73" s="32"/>
      <c r="C73" s="32">
        <v>4240</v>
      </c>
      <c r="D73" s="33"/>
      <c r="E73" s="33">
        <f>12772.94+4033.56-2970.22</f>
        <v>13836.28</v>
      </c>
      <c r="F73" s="33">
        <f>12772.94+4033.56-2970.22</f>
        <v>13836.28</v>
      </c>
      <c r="G73" s="33">
        <v>0</v>
      </c>
      <c r="H73" s="33">
        <v>0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s="60" customFormat="1" ht="18" customHeight="1">
      <c r="A74" s="61"/>
      <c r="B74" s="32">
        <v>80150</v>
      </c>
      <c r="C74" s="32"/>
      <c r="D74" s="33">
        <f>D75+D76+D77</f>
        <v>2077.4700000000003</v>
      </c>
      <c r="E74" s="33">
        <f>E75+E76+E77</f>
        <v>2077.4700000000003</v>
      </c>
      <c r="F74" s="33">
        <f>F75+F76+F77</f>
        <v>2077.4700000000003</v>
      </c>
      <c r="G74" s="33">
        <f>G75+G76+G77</f>
        <v>0</v>
      </c>
      <c r="H74" s="33">
        <f>H75+H76+H77</f>
        <v>0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  <row r="75" spans="1:24" s="60" customFormat="1" ht="18" customHeight="1">
      <c r="A75" s="61"/>
      <c r="B75" s="32"/>
      <c r="C75" s="32">
        <v>2010</v>
      </c>
      <c r="D75" s="33">
        <f>1986.72+90.75</f>
        <v>2077.4700000000003</v>
      </c>
      <c r="E75" s="33"/>
      <c r="F75" s="33"/>
      <c r="G75" s="33"/>
      <c r="H75" s="33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</row>
    <row r="76" spans="1:24" s="60" customFormat="1" ht="18" customHeight="1">
      <c r="A76" s="61"/>
      <c r="B76" s="32"/>
      <c r="C76" s="32">
        <v>4210</v>
      </c>
      <c r="D76" s="33"/>
      <c r="E76" s="33">
        <f>19.67+0.9</f>
        <v>20.57</v>
      </c>
      <c r="F76" s="33">
        <f>19.67+0.9</f>
        <v>20.57</v>
      </c>
      <c r="G76" s="33">
        <v>0</v>
      </c>
      <c r="H76" s="33">
        <v>0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</row>
    <row r="77" spans="1:24" s="60" customFormat="1" ht="18" customHeight="1">
      <c r="A77" s="61"/>
      <c r="B77" s="32"/>
      <c r="C77" s="32">
        <v>4240</v>
      </c>
      <c r="D77" s="33"/>
      <c r="E77" s="33">
        <f>1967.05+89.85</f>
        <v>2056.9</v>
      </c>
      <c r="F77" s="33">
        <f>1967.05+89.85</f>
        <v>2056.9</v>
      </c>
      <c r="G77" s="33">
        <v>0</v>
      </c>
      <c r="H77" s="33">
        <v>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</row>
    <row r="78" spans="1:24" s="40" customFormat="1" ht="18" customHeight="1">
      <c r="A78" s="37">
        <v>852</v>
      </c>
      <c r="B78" s="38"/>
      <c r="C78" s="38"/>
      <c r="D78" s="36">
        <f>SUM(D79,D101,D94,D97,D105)</f>
        <v>3272968.78</v>
      </c>
      <c r="E78" s="36">
        <f>SUM(E79,E101,E94,E97,E105)</f>
        <v>3272968.78</v>
      </c>
      <c r="F78" s="36">
        <f>SUM(F79,F101,F94,F97,F105)</f>
        <v>3272968.78</v>
      </c>
      <c r="G78" s="36">
        <f>SUM(G79,G101,G94,G97,G105)</f>
        <v>328746</v>
      </c>
      <c r="H78" s="36">
        <f>SUM(H79,H101,H94,H97,H105)</f>
        <v>0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</row>
    <row r="79" spans="1:24" s="53" customFormat="1" ht="18" customHeight="1">
      <c r="A79" s="41"/>
      <c r="B79" s="32" t="s">
        <v>44</v>
      </c>
      <c r="C79" s="32"/>
      <c r="D79" s="33">
        <f>SUM(D80:D93)</f>
        <v>3208500</v>
      </c>
      <c r="E79" s="33">
        <f>SUM(E80:E93)</f>
        <v>3208500</v>
      </c>
      <c r="F79" s="33">
        <f>SUM(F80:F93)</f>
        <v>3208500</v>
      </c>
      <c r="G79" s="33">
        <f>SUM(G80:G93)</f>
        <v>298410</v>
      </c>
      <c r="H79" s="33">
        <f>SUM(H80:H93)</f>
        <v>0</v>
      </c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s="54" customFormat="1" ht="18" customHeight="1">
      <c r="A80" s="42"/>
      <c r="B80" s="43"/>
      <c r="C80" s="32">
        <v>2010</v>
      </c>
      <c r="D80" s="33">
        <f>2889700+318800</f>
        <v>3208500</v>
      </c>
      <c r="E80" s="33"/>
      <c r="F80" s="33"/>
      <c r="G80" s="33"/>
      <c r="H80" s="3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s="54" customFormat="1" ht="18" customHeight="1">
      <c r="A81" s="42"/>
      <c r="B81" s="43"/>
      <c r="C81" s="32">
        <v>3020</v>
      </c>
      <c r="D81" s="33"/>
      <c r="E81" s="33">
        <f>100+200</f>
        <v>300</v>
      </c>
      <c r="F81" s="33">
        <f>100+200</f>
        <v>300</v>
      </c>
      <c r="G81" s="33">
        <v>0</v>
      </c>
      <c r="H81" s="33">
        <v>0</v>
      </c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54" customFormat="1" ht="18" customHeight="1">
      <c r="A82" s="42"/>
      <c r="B82" s="43"/>
      <c r="C82" s="32">
        <v>3110</v>
      </c>
      <c r="D82" s="33"/>
      <c r="E82" s="33">
        <f>2627534+277044</f>
        <v>2904578</v>
      </c>
      <c r="F82" s="33">
        <f>2627534+277044</f>
        <v>2904578</v>
      </c>
      <c r="G82" s="33">
        <v>0</v>
      </c>
      <c r="H82" s="33">
        <v>0</v>
      </c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54" customFormat="1" ht="18" customHeight="1">
      <c r="A83" s="42"/>
      <c r="B83" s="43"/>
      <c r="C83" s="32" t="s">
        <v>15</v>
      </c>
      <c r="D83" s="33"/>
      <c r="E83" s="33">
        <v>70802</v>
      </c>
      <c r="F83" s="33">
        <v>70802</v>
      </c>
      <c r="G83" s="33">
        <v>70802</v>
      </c>
      <c r="H83" s="33">
        <v>0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54" customFormat="1" ht="18" customHeight="1">
      <c r="A84" s="42"/>
      <c r="B84" s="43"/>
      <c r="C84" s="32" t="s">
        <v>45</v>
      </c>
      <c r="D84" s="33"/>
      <c r="E84" s="33">
        <v>3522</v>
      </c>
      <c r="F84" s="33">
        <v>3522</v>
      </c>
      <c r="G84" s="33">
        <v>3522</v>
      </c>
      <c r="H84" s="33">
        <v>0</v>
      </c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s="54" customFormat="1" ht="18" customHeight="1">
      <c r="A85" s="42"/>
      <c r="B85" s="43"/>
      <c r="C85" s="32" t="s">
        <v>17</v>
      </c>
      <c r="D85" s="33"/>
      <c r="E85" s="33">
        <v>223271</v>
      </c>
      <c r="F85" s="33">
        <v>223271</v>
      </c>
      <c r="G85" s="33">
        <v>223271</v>
      </c>
      <c r="H85" s="33">
        <v>0</v>
      </c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s="54" customFormat="1" ht="18" customHeight="1">
      <c r="A86" s="42"/>
      <c r="B86" s="43"/>
      <c r="C86" s="32" t="s">
        <v>19</v>
      </c>
      <c r="D86" s="33"/>
      <c r="E86" s="33">
        <v>815</v>
      </c>
      <c r="F86" s="33">
        <v>815</v>
      </c>
      <c r="G86" s="33">
        <v>815</v>
      </c>
      <c r="H86" s="33">
        <v>0</v>
      </c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s="54" customFormat="1" ht="18" customHeight="1" hidden="1">
      <c r="A87" s="42"/>
      <c r="B87" s="43"/>
      <c r="C87" s="32" t="s">
        <v>21</v>
      </c>
      <c r="D87" s="33"/>
      <c r="E87" s="33">
        <v>0</v>
      </c>
      <c r="F87" s="33">
        <v>0</v>
      </c>
      <c r="G87" s="33">
        <v>0</v>
      </c>
      <c r="H87" s="33">
        <v>0</v>
      </c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s="54" customFormat="1" ht="18" customHeight="1" hidden="1">
      <c r="A88" s="42"/>
      <c r="B88" s="43"/>
      <c r="C88" s="32" t="s">
        <v>23</v>
      </c>
      <c r="D88" s="33"/>
      <c r="E88" s="33">
        <v>0</v>
      </c>
      <c r="F88" s="33">
        <v>0</v>
      </c>
      <c r="G88" s="33">
        <v>0</v>
      </c>
      <c r="H88" s="33">
        <v>0</v>
      </c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s="54" customFormat="1" ht="18" customHeight="1">
      <c r="A89" s="42"/>
      <c r="B89" s="43"/>
      <c r="C89" s="32">
        <v>4210</v>
      </c>
      <c r="D89" s="33"/>
      <c r="E89" s="33">
        <v>400</v>
      </c>
      <c r="F89" s="33">
        <v>400</v>
      </c>
      <c r="G89" s="33">
        <v>0</v>
      </c>
      <c r="H89" s="33">
        <v>0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s="54" customFormat="1" ht="18" customHeight="1">
      <c r="A90" s="42"/>
      <c r="B90" s="43"/>
      <c r="C90" s="32">
        <v>4280</v>
      </c>
      <c r="D90" s="33"/>
      <c r="E90" s="33">
        <v>100</v>
      </c>
      <c r="F90" s="33">
        <v>100</v>
      </c>
      <c r="G90" s="33">
        <v>0</v>
      </c>
      <c r="H90" s="33">
        <v>0</v>
      </c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s="54" customFormat="1" ht="18" customHeight="1">
      <c r="A91" s="42"/>
      <c r="B91" s="43"/>
      <c r="C91" s="32">
        <v>4300</v>
      </c>
      <c r="D91" s="33"/>
      <c r="E91" s="33">
        <v>1598</v>
      </c>
      <c r="F91" s="33">
        <v>1598</v>
      </c>
      <c r="G91" s="33">
        <v>0</v>
      </c>
      <c r="H91" s="33">
        <v>0</v>
      </c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s="54" customFormat="1" ht="18" customHeight="1">
      <c r="A92" s="42"/>
      <c r="B92" s="43"/>
      <c r="C92" s="32">
        <v>4360</v>
      </c>
      <c r="D92" s="33"/>
      <c r="E92" s="33">
        <v>64</v>
      </c>
      <c r="F92" s="33">
        <v>64</v>
      </c>
      <c r="G92" s="33">
        <v>0</v>
      </c>
      <c r="H92" s="33">
        <v>0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s="54" customFormat="1" ht="18" customHeight="1">
      <c r="A93" s="42"/>
      <c r="B93" s="43"/>
      <c r="C93" s="32" t="s">
        <v>46</v>
      </c>
      <c r="D93" s="33"/>
      <c r="E93" s="33">
        <f>2909+141</f>
        <v>3050</v>
      </c>
      <c r="F93" s="33">
        <f>2909+141</f>
        <v>3050</v>
      </c>
      <c r="G93" s="33">
        <v>0</v>
      </c>
      <c r="H93" s="33">
        <v>0</v>
      </c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s="54" customFormat="1" ht="18" customHeight="1">
      <c r="A94" s="42"/>
      <c r="B94" s="45">
        <v>85213</v>
      </c>
      <c r="C94" s="32"/>
      <c r="D94" s="33">
        <f>D95+D96</f>
        <v>31810</v>
      </c>
      <c r="E94" s="33">
        <f>E95+E96</f>
        <v>31810</v>
      </c>
      <c r="F94" s="33">
        <f>F95+F96</f>
        <v>31810</v>
      </c>
      <c r="G94" s="33">
        <f>G95+G96</f>
        <v>0</v>
      </c>
      <c r="H94" s="33">
        <f>H95+H96</f>
        <v>0</v>
      </c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s="54" customFormat="1" ht="18" customHeight="1">
      <c r="A95" s="42"/>
      <c r="B95" s="43"/>
      <c r="C95" s="32">
        <v>2010</v>
      </c>
      <c r="D95" s="33">
        <f>23818+5328+2664</f>
        <v>31810</v>
      </c>
      <c r="E95" s="33"/>
      <c r="F95" s="33"/>
      <c r="G95" s="33"/>
      <c r="H95" s="33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s="54" customFormat="1" ht="18" customHeight="1">
      <c r="A96" s="42"/>
      <c r="B96" s="43"/>
      <c r="C96" s="32">
        <v>4130</v>
      </c>
      <c r="D96" s="33"/>
      <c r="E96" s="33">
        <f>29146+2664</f>
        <v>31810</v>
      </c>
      <c r="F96" s="33">
        <f>29146+2664</f>
        <v>31810</v>
      </c>
      <c r="G96" s="33">
        <v>0</v>
      </c>
      <c r="H96" s="33">
        <v>0</v>
      </c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s="54" customFormat="1" ht="18" customHeight="1">
      <c r="A97" s="42"/>
      <c r="B97" s="45">
        <v>85215</v>
      </c>
      <c r="C97" s="32"/>
      <c r="D97" s="33">
        <f>D98+D99+D100</f>
        <v>1892.9999999999995</v>
      </c>
      <c r="E97" s="33">
        <f>E98+E99+E100</f>
        <v>1893</v>
      </c>
      <c r="F97" s="33">
        <f>F98+F99+F100</f>
        <v>1893</v>
      </c>
      <c r="G97" s="33">
        <f>G98+G99+G100</f>
        <v>0</v>
      </c>
      <c r="H97" s="33">
        <f>H98+H99+H100</f>
        <v>0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s="54" customFormat="1" ht="18" customHeight="1">
      <c r="A98" s="42"/>
      <c r="B98" s="43"/>
      <c r="C98" s="32">
        <v>2010</v>
      </c>
      <c r="D98" s="33">
        <f>1559.92+97.61+97.61+97.61+156.23+156.23+156.25-428.46</f>
        <v>1892.9999999999995</v>
      </c>
      <c r="E98" s="33"/>
      <c r="F98" s="33"/>
      <c r="G98" s="33"/>
      <c r="H98" s="3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s="54" customFormat="1" ht="18" customHeight="1">
      <c r="A99" s="42"/>
      <c r="B99" s="43"/>
      <c r="C99" s="32">
        <v>3110</v>
      </c>
      <c r="D99" s="33"/>
      <c r="E99" s="33">
        <f>1529.33+95.7+95.7+95.7+153.16-113.71</f>
        <v>1855.88</v>
      </c>
      <c r="F99" s="33">
        <f>1529.33+95.7+95.7+95.7+153.16-113.71</f>
        <v>1855.88</v>
      </c>
      <c r="G99" s="33">
        <v>0</v>
      </c>
      <c r="H99" s="33">
        <v>0</v>
      </c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s="54" customFormat="1" ht="18" customHeight="1">
      <c r="A100" s="42"/>
      <c r="B100" s="43"/>
      <c r="C100" s="32">
        <v>4210</v>
      </c>
      <c r="D100" s="33"/>
      <c r="E100" s="33">
        <f>30.59+1.91+1.91+1.91+3.07-2.27</f>
        <v>37.11999999999999</v>
      </c>
      <c r="F100" s="33">
        <f>30.59+1.91+1.91+1.91+3.07-2.27</f>
        <v>37.11999999999999</v>
      </c>
      <c r="G100" s="33">
        <v>0</v>
      </c>
      <c r="H100" s="33">
        <v>0</v>
      </c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s="54" customFormat="1" ht="18" customHeight="1">
      <c r="A101" s="42"/>
      <c r="B101" s="45">
        <v>85228</v>
      </c>
      <c r="C101" s="32"/>
      <c r="D101" s="33">
        <f>D102+D103+D104</f>
        <v>30336</v>
      </c>
      <c r="E101" s="33">
        <f>E102+E103+E104</f>
        <v>30336</v>
      </c>
      <c r="F101" s="33">
        <f>F102+F103+F104</f>
        <v>30336</v>
      </c>
      <c r="G101" s="33">
        <f>G102+G103+G104</f>
        <v>30336</v>
      </c>
      <c r="H101" s="33">
        <f>H102+H103+H104</f>
        <v>0</v>
      </c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s="54" customFormat="1" ht="18" customHeight="1">
      <c r="A102" s="42"/>
      <c r="B102" s="43"/>
      <c r="C102" s="32">
        <v>2010</v>
      </c>
      <c r="D102" s="33">
        <f>15446+10954+3936</f>
        <v>30336</v>
      </c>
      <c r="E102" s="33"/>
      <c r="F102" s="33"/>
      <c r="G102" s="33"/>
      <c r="H102" s="33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s="54" customFormat="1" ht="18" customHeight="1">
      <c r="A103" s="42"/>
      <c r="B103" s="43"/>
      <c r="C103" s="32">
        <v>4110</v>
      </c>
      <c r="D103" s="33"/>
      <c r="E103" s="33">
        <v>729</v>
      </c>
      <c r="F103" s="33">
        <v>729</v>
      </c>
      <c r="G103" s="33">
        <v>729</v>
      </c>
      <c r="H103" s="33">
        <v>0</v>
      </c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s="54" customFormat="1" ht="18" customHeight="1">
      <c r="A104" s="42"/>
      <c r="B104" s="43"/>
      <c r="C104" s="32">
        <v>4170</v>
      </c>
      <c r="D104" s="33"/>
      <c r="E104" s="33">
        <v>29607</v>
      </c>
      <c r="F104" s="33">
        <v>29607</v>
      </c>
      <c r="G104" s="33">
        <v>29607</v>
      </c>
      <c r="H104" s="33">
        <v>0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8" s="44" customFormat="1" ht="18" customHeight="1">
      <c r="A105" s="42"/>
      <c r="B105" s="45">
        <v>85295</v>
      </c>
      <c r="C105" s="32"/>
      <c r="D105" s="46">
        <f>D106</f>
        <v>429.7800000000001</v>
      </c>
      <c r="E105" s="46">
        <f>E107+E109+E108</f>
        <v>429.78</v>
      </c>
      <c r="F105" s="46">
        <f>F107+F109+F108</f>
        <v>429.78</v>
      </c>
      <c r="G105" s="46">
        <f>G107+G109+G108</f>
        <v>0</v>
      </c>
      <c r="H105" s="46">
        <f>H107+H109+H108</f>
        <v>0</v>
      </c>
    </row>
    <row r="106" spans="1:8" s="44" customFormat="1" ht="18" customHeight="1">
      <c r="A106" s="42"/>
      <c r="B106" s="43"/>
      <c r="C106" s="32">
        <v>2010</v>
      </c>
      <c r="D106" s="46">
        <f>1029.9-600.12</f>
        <v>429.7800000000001</v>
      </c>
      <c r="E106" s="46"/>
      <c r="F106" s="46"/>
      <c r="G106" s="46"/>
      <c r="H106" s="46"/>
    </row>
    <row r="107" spans="1:8" s="44" customFormat="1" ht="18" customHeight="1">
      <c r="A107" s="62"/>
      <c r="B107" s="63"/>
      <c r="C107" s="64">
        <v>3110</v>
      </c>
      <c r="D107" s="65"/>
      <c r="E107" s="65">
        <v>200</v>
      </c>
      <c r="F107" s="65">
        <v>200</v>
      </c>
      <c r="G107" s="65">
        <v>0</v>
      </c>
      <c r="H107" s="65">
        <v>0</v>
      </c>
    </row>
    <row r="108" spans="1:8" s="44" customFormat="1" ht="18" customHeight="1">
      <c r="A108" s="66"/>
      <c r="B108" s="67"/>
      <c r="C108" s="68">
        <v>4210</v>
      </c>
      <c r="D108" s="69"/>
      <c r="E108" s="69">
        <f>429.9-200.12</f>
        <v>229.77999999999997</v>
      </c>
      <c r="F108" s="69">
        <f>429.9-200.12</f>
        <v>229.77999999999997</v>
      </c>
      <c r="G108" s="69">
        <v>0</v>
      </c>
      <c r="H108" s="69">
        <v>0</v>
      </c>
    </row>
    <row r="109" spans="1:8" s="44" customFormat="1" ht="18" customHeight="1" hidden="1">
      <c r="A109" s="66"/>
      <c r="B109" s="67"/>
      <c r="C109" s="68">
        <v>4300</v>
      </c>
      <c r="D109" s="69"/>
      <c r="E109" s="69">
        <v>0</v>
      </c>
      <c r="F109" s="69">
        <v>0</v>
      </c>
      <c r="G109" s="69">
        <v>0</v>
      </c>
      <c r="H109" s="69">
        <v>0</v>
      </c>
    </row>
    <row r="110" spans="1:8" ht="18" customHeight="1">
      <c r="A110" s="91" t="s">
        <v>47</v>
      </c>
      <c r="B110" s="91"/>
      <c r="C110" s="91"/>
      <c r="D110" s="70">
        <f>SUM(D7,D15,D28,D78,D65)</f>
        <v>3517867.61</v>
      </c>
      <c r="E110" s="70">
        <f>SUM(E7,E15,E28,E78,E65)</f>
        <v>3517867.61</v>
      </c>
      <c r="F110" s="70">
        <f>SUM(F7,F15,F28,F78,F65)</f>
        <v>3517867.61</v>
      </c>
      <c r="G110" s="70">
        <f>SUM(G7,G15,G28,G78,G65)</f>
        <v>463346.83</v>
      </c>
      <c r="H110" s="70">
        <f>SUM(H7,H15,H28,H78,H65)</f>
        <v>0</v>
      </c>
    </row>
    <row r="111" spans="1:8" ht="12.75" customHeight="1">
      <c r="A111" s="47"/>
      <c r="B111" s="47"/>
      <c r="C111" s="47"/>
      <c r="D111" s="48"/>
      <c r="E111" s="48"/>
      <c r="F111" s="48"/>
      <c r="G111" s="48"/>
      <c r="H111" s="48"/>
    </row>
    <row r="112" spans="1:6" ht="11.25" customHeight="1">
      <c r="A112" s="18"/>
      <c r="B112" s="18"/>
      <c r="C112" s="18"/>
      <c r="D112" s="18"/>
      <c r="E112" s="18"/>
      <c r="F112" s="18"/>
    </row>
    <row r="113" spans="1:6" ht="15.75">
      <c r="A113" s="49" t="s">
        <v>48</v>
      </c>
      <c r="B113" s="50"/>
      <c r="C113" s="50"/>
      <c r="D113" s="50"/>
      <c r="E113" s="50"/>
      <c r="F113" s="50"/>
    </row>
    <row r="114" spans="1:6" ht="15.75">
      <c r="A114" s="49"/>
      <c r="B114" s="50"/>
      <c r="C114" s="50"/>
      <c r="D114" s="50"/>
      <c r="E114" s="50"/>
      <c r="F114" s="50"/>
    </row>
    <row r="115" spans="1:6" ht="27.75" customHeight="1">
      <c r="A115" s="51" t="s">
        <v>0</v>
      </c>
      <c r="B115" s="51" t="s">
        <v>49</v>
      </c>
      <c r="C115" s="51" t="s">
        <v>50</v>
      </c>
      <c r="D115" s="51" t="s">
        <v>51</v>
      </c>
      <c r="E115" s="92" t="s">
        <v>52</v>
      </c>
      <c r="F115" s="92"/>
    </row>
    <row r="116" spans="1:24" s="73" customFormat="1" ht="18" customHeight="1">
      <c r="A116" s="71">
        <v>750</v>
      </c>
      <c r="B116" s="71">
        <v>75011</v>
      </c>
      <c r="C116" s="71" t="s">
        <v>53</v>
      </c>
      <c r="D116" s="72">
        <v>200</v>
      </c>
      <c r="E116" s="93">
        <v>10</v>
      </c>
      <c r="F116" s="93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</row>
    <row r="117" spans="1:24" s="73" customFormat="1" ht="18" customHeight="1">
      <c r="A117" s="71">
        <v>852</v>
      </c>
      <c r="B117" s="71">
        <v>85212</v>
      </c>
      <c r="C117" s="75" t="s">
        <v>54</v>
      </c>
      <c r="D117" s="72">
        <v>29900</v>
      </c>
      <c r="E117" s="94">
        <v>12000</v>
      </c>
      <c r="F117" s="95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</row>
    <row r="118" spans="1:24" s="73" customFormat="1" ht="20.25" customHeight="1">
      <c r="A118" s="71">
        <v>852</v>
      </c>
      <c r="B118" s="71">
        <v>85228</v>
      </c>
      <c r="C118" s="75" t="s">
        <v>55</v>
      </c>
      <c r="D118" s="72">
        <v>1000</v>
      </c>
      <c r="E118" s="96">
        <v>50</v>
      </c>
      <c r="F118" s="96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</row>
  </sheetData>
  <sheetProtection/>
  <mergeCells count="14">
    <mergeCell ref="E3:E5"/>
    <mergeCell ref="F3:H3"/>
    <mergeCell ref="F4:F5"/>
    <mergeCell ref="H4:H5"/>
    <mergeCell ref="A110:C110"/>
    <mergeCell ref="E115:F115"/>
    <mergeCell ref="E116:F116"/>
    <mergeCell ref="E117:F117"/>
    <mergeCell ref="E118:F118"/>
    <mergeCell ref="A1:H1"/>
    <mergeCell ref="A3:A5"/>
    <mergeCell ref="B3:B5"/>
    <mergeCell ref="C3:C5"/>
    <mergeCell ref="D3:D5"/>
  </mergeCells>
  <printOptions/>
  <pageMargins left="0.7086614173228347" right="0.7086614173228347" top="1.1023622047244095" bottom="0.93" header="0.4330708661417323" footer="0.31496062992125984"/>
  <pageSetup horizontalDpi="600" verticalDpi="600" orientation="portrait" r:id="rId1"/>
  <headerFooter>
    <oddHeader xml:space="preserve">&amp;R&amp;"-,Pogrubiony"Załącznik Nr 2&amp;"-,Standardowy" do Zarządzenia Nr 80/2015
Burmistrza Miasta Radziejów z dnia 17 grudnia 2015 roku
w sprawie zmian w budżecie Miasta Radziejów na 2015 rok 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2015-12-18T07:31:03Z</cp:lastPrinted>
  <dcterms:created xsi:type="dcterms:W3CDTF">2015-05-05T08:00:22Z</dcterms:created>
  <dcterms:modified xsi:type="dcterms:W3CDTF">2015-12-18T07:31:35Z</dcterms:modified>
  <cp:category/>
  <cp:version/>
  <cp:contentType/>
  <cp:contentStatus/>
</cp:coreProperties>
</file>