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<sst xmlns="http://schemas.openxmlformats.org/spreadsheetml/2006/main" count="533" uniqueCount="325">
  <si>
    <t>Dział</t>
  </si>
  <si>
    <t>§</t>
  </si>
  <si>
    <t>w  złotych</t>
  </si>
  <si>
    <t>Źródło dochodów</t>
  </si>
  <si>
    <t>Transport i łączność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</si>
  <si>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</si>
  <si>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</si>
  <si>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</si>
  <si>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</si>
  <si>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</si>
  <si>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Podatek od czynności cywilno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</si>
  <si>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</si>
  <si>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</si>
  <si>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</si>
  <si>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</si>
  <si>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</si>
  <si>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</si>
  <si>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</si>
  <si>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</si>
  <si>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Świetlice szkolne</t>
  </si>
  <si>
    <t>Gospodarka komunalna i ochrona środowiska</t>
  </si>
  <si>
    <t>Kultura i ochrona dziedzictwa narodowego</t>
  </si>
  <si>
    <t>Kultura fizyczna i sport</t>
  </si>
  <si>
    <t>2010</t>
  </si>
  <si>
    <t>0500</t>
  </si>
  <si>
    <t>2920</t>
  </si>
  <si>
    <t>0690</t>
  </si>
  <si>
    <t>80104</t>
  </si>
  <si>
    <t>Świadczenia rodzinne oraz składki na ubezpieczenie emerytalne i rentowe z ubezpieczenia społecznego</t>
  </si>
  <si>
    <t>85212</t>
  </si>
  <si>
    <t>852</t>
  </si>
  <si>
    <t>Pomoc społeczna</t>
  </si>
  <si>
    <t>85213</t>
  </si>
  <si>
    <t>85214</t>
  </si>
  <si>
    <t>85219</t>
  </si>
  <si>
    <t>80114</t>
  </si>
  <si>
    <t>Wpływy ze sprzedaży  składników majątkowych</t>
  </si>
  <si>
    <t>0870</t>
  </si>
  <si>
    <t>Dochody od osób prawnych, osób fiz. i innych jedn.nie posiadających osobowości prawnej oraz wydatki związane z ich poborem</t>
  </si>
  <si>
    <t>Część oświatowa subwencji ogólnej dla jst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</si>
  <si>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</si>
  <si>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</si>
  <si>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</si>
  <si>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Pomoc materialna dla uczniów</t>
  </si>
  <si>
    <t>85415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</si>
  <si>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</si>
  <si>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</si>
  <si>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</si>
  <si>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</si>
  <si>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</si>
  <si>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</si>
  <si>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</si>
  <si>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</si>
  <si>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</si>
  <si>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</si>
  <si>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</si>
  <si>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</si>
  <si>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</si>
  <si>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010</t>
  </si>
  <si>
    <t>Rolnictwo i łowiectwo</t>
  </si>
  <si>
    <t>4110</t>
  </si>
  <si>
    <t>4120</t>
  </si>
  <si>
    <t>4170</t>
  </si>
  <si>
    <t>6050</t>
  </si>
  <si>
    <t>Składki na ubezpieczenie społeczne</t>
  </si>
  <si>
    <t>Wynagrodzenia bezosobowe</t>
  </si>
  <si>
    <t>Zakup materiałów i wyposażenia</t>
  </si>
  <si>
    <t>Zakup usług pozostałych</t>
  </si>
  <si>
    <t>6060</t>
  </si>
  <si>
    <t>Wydatki inwestycyjne jednostek budżetowych</t>
  </si>
  <si>
    <t>Wydatki na zakupy  inwestycyjne jednostek budżetowych</t>
  </si>
  <si>
    <t>4300</t>
  </si>
  <si>
    <t>4210</t>
  </si>
  <si>
    <t>4410</t>
  </si>
  <si>
    <t>4700</t>
  </si>
  <si>
    <t>4740</t>
  </si>
  <si>
    <t>4750</t>
  </si>
  <si>
    <t>4370</t>
  </si>
  <si>
    <t>Wynagrodzenia osobowe pracowników</t>
  </si>
  <si>
    <t>Dodatkowe wynagrodzenie roczne</t>
  </si>
  <si>
    <t>Składki na Fundusz Pracy</t>
  </si>
  <si>
    <t>Odpisy na ZFŚS</t>
  </si>
  <si>
    <t>Wydatki na zakupy inwestycyjne jednostek budżetowych</t>
  </si>
  <si>
    <t>756</t>
  </si>
  <si>
    <t>4010</t>
  </si>
  <si>
    <t>8070</t>
  </si>
  <si>
    <t>Urzędy naczelnych organów władzy państwowej, kontroli i ochrony prawa oraz sądownictwa</t>
  </si>
  <si>
    <t>Bezpieczeństwo publiczne i ochrona przeciwpożarowa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</si>
  <si>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</si>
  <si>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</si>
  <si>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</si>
  <si>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</si>
  <si>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</si>
  <si>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80103</t>
  </si>
  <si>
    <t>80110</t>
  </si>
  <si>
    <t>3110</t>
  </si>
  <si>
    <t>3240</t>
  </si>
  <si>
    <t>4040</t>
  </si>
  <si>
    <t>4440</t>
  </si>
  <si>
    <t>Świadczenia społeczne</t>
  </si>
  <si>
    <t>Stypendia dla uczniów</t>
  </si>
  <si>
    <t xml:space="preserve">Oddziały klas “0” w szkołach </t>
  </si>
  <si>
    <t>Przedszkola</t>
  </si>
  <si>
    <t>Odpis na ZFŚS</t>
  </si>
  <si>
    <t>2310</t>
  </si>
  <si>
    <t>Ochrona zdrowia</t>
  </si>
  <si>
    <t>Przeciwdziałanie alkoholizmowi</t>
  </si>
  <si>
    <t>Dotacja celowa przekazana gminie na zadania bieżące realizowane na podstawie zawartych porozumień</t>
  </si>
  <si>
    <t>Pomoc  społeczna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</si>
  <si>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</si>
  <si>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</si>
  <si>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Oczyszczanie miast i wsi</t>
  </si>
  <si>
    <t>Dochody od osób prawnych, osób fizycznych i od innych jedn. nieposiadających osobowości prawnej oraz wydatki związane z ich poborem</t>
  </si>
  <si>
    <t>Limity wydatków na wieloletnie programy inwestycyjne w latach 2007 - 2009 i lata następne</t>
  </si>
  <si>
    <t>w złotych</t>
  </si>
  <si>
    <t>Lp.</t>
  </si>
  <si>
    <t>Rozdz.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</si>
  <si>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</si>
  <si>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</si>
  <si>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</si>
  <si>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</si>
  <si>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</si>
  <si>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</si>
  <si>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</si>
  <si>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</si>
  <si>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 i lata następne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</si>
  <si>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</si>
  <si>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</si>
  <si>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</si>
  <si>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</si>
  <si>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</si>
  <si>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</si>
  <si>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</si>
  <si>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</si>
  <si>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Zakup urządzeń kotłownii olejowej dla Szkoły Podstawowej</t>
  </si>
  <si>
    <t>Szkoła  Podstawowa</t>
  </si>
  <si>
    <t>3.</t>
  </si>
  <si>
    <t>Budowa pływalni przy budynku Szkoły Podstawowej</t>
  </si>
  <si>
    <t>4.</t>
  </si>
  <si>
    <t>5.</t>
  </si>
  <si>
    <t>Termomodernizacja budynku Publicznego Przedszkola Nr 1</t>
  </si>
  <si>
    <t>6.</t>
  </si>
  <si>
    <t xml:space="preserve">Budowa kanalizacji sanitarnej dla Miasta Radziejów II etap </t>
  </si>
  <si>
    <t>7.</t>
  </si>
  <si>
    <t>Budowa dróg na osiedlu mieszkaniowym przy ul. Chopina</t>
  </si>
  <si>
    <t>8.</t>
  </si>
  <si>
    <t>Modernizacja dwóch stacji uzdatniania wody wraz z wykonaniem nowej studni głębinowej</t>
  </si>
  <si>
    <t>9.</t>
  </si>
  <si>
    <t xml:space="preserve">Budowa budynku socjalnego </t>
  </si>
  <si>
    <t>10.</t>
  </si>
  <si>
    <t>Modernizacja Miejskiego Ratusza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</si>
  <si>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</si>
  <si>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</si>
  <si>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</si>
  <si>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</si>
  <si>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</si>
  <si>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</si>
  <si>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</si>
  <si>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Budowa sali gimnastycznej</t>
  </si>
  <si>
    <t xml:space="preserve">Publiczne Przedszkole     Nr 1 </t>
  </si>
  <si>
    <t>Budowa kanalizacji deszczowej      i rozdział istniejącej sieci ogólnospławnej</t>
  </si>
  <si>
    <t>Dochody i wydatki związane z realizacją zadań z zakresu administracji rządowej i innych zadań zleconych odrębnymi ustawami w 2007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</si>
  <si>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</si>
  <si>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</si>
  <si>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</si>
  <si>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</si>
  <si>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</si>
  <si>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</si>
  <si>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</si>
  <si>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Zadania inwestycyjne w 2007 r.</t>
  </si>
  <si>
    <t>Nazwa zadania inwestycyjnego</t>
  </si>
  <si>
    <t>środki pochodzące
z innych  źródeł*</t>
  </si>
  <si>
    <t>Budowa dróg na osiedlu domków jednorodzinnych przy ul. Becińskiego</t>
  </si>
  <si>
    <t>Budowa budynku socjalnego</t>
  </si>
  <si>
    <t>Nakłady poniesione w minionych latach</t>
  </si>
  <si>
    <t>Nakłady do poniesienia w nastepnych latach</t>
  </si>
  <si>
    <r>
      <t xml:space="preserve">rok budżetowy 2007 </t>
    </r>
    <r>
      <rPr>
        <b/>
        <sz val="9"/>
        <rFont val="Arial CE"/>
        <family val="0"/>
      </rPr>
      <t>(8+9+10+11)</t>
    </r>
  </si>
  <si>
    <t>Zakup urządzeń kotłowni olejowej na osiedlu przy         ul. Działkowej</t>
  </si>
  <si>
    <t>Zakup urządzeń kotłowni olejowej dla Szkoły Podstawowej</t>
  </si>
  <si>
    <t>Szkoła Podstawowa Nr 1</t>
  </si>
  <si>
    <t>12.</t>
  </si>
  <si>
    <t>Zakup ciągnika</t>
  </si>
  <si>
    <t>Przychody i rozchody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</si>
  <si>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</si>
  <si>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</si>
  <si>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</si>
  <si>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</si>
  <si>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</si>
  <si>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</si>
  <si>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</si>
  <si>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</si>
  <si>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</si>
  <si>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</si>
  <si>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</si>
  <si>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</si>
  <si>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</si>
  <si>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</si>
  <si>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</si>
  <si>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</si>
  <si>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</si>
  <si>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</si>
  <si>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</si>
  <si>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</si>
  <si>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</si>
  <si>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</si>
  <si>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</si>
  <si>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</si>
  <si>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</si>
  <si>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</si>
  <si>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</si>
  <si>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</si>
  <si>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</si>
  <si>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</si>
  <si>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</si>
  <si>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</si>
  <si>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</si>
  <si>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wykonywanych na podstawie porozumień (umów) między jednostkami samorządu terytorialnego w 2007 r.</t>
  </si>
  <si>
    <t>dotacje</t>
  </si>
  <si>
    <t>Plan przychodów i wydatków Gminnego Funduszu</t>
  </si>
  <si>
    <t>Ochrony Środowiska i Gospodarki Wodnej</t>
  </si>
  <si>
    <t>Wyszczególnienie</t>
  </si>
  <si>
    <t>Plan na 2007 r.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</si>
  <si>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</si>
  <si>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</si>
  <si>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</si>
  <si>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</si>
  <si>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</si>
  <si>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</si>
  <si>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</si>
  <si>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</si>
  <si>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Prognoza kwoty długu i spłat na rok 2007 i lata następne</t>
  </si>
  <si>
    <t>Kwota długu na dzień 31.12.2006</t>
  </si>
  <si>
    <t>Prognoza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</si>
  <si>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</si>
  <si>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</si>
  <si>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</si>
  <si>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</si>
  <si>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</si>
  <si>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</si>
  <si>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</si>
  <si>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</si>
  <si>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</si>
  <si>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</si>
  <si>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</si>
  <si>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</si>
  <si>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</si>
  <si>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</si>
  <si>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</si>
  <si>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</si>
  <si>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</si>
  <si>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</si>
  <si>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</si>
  <si>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</si>
  <si>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</si>
  <si>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</si>
  <si>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</si>
  <si>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</si>
  <si>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</si>
  <si>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</si>
  <si>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</si>
  <si>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</si>
  <si>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</si>
  <si>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</si>
  <si>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</si>
  <si>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</si>
  <si>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</si>
  <si>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</si>
  <si>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</si>
  <si>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</si>
  <si>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</si>
  <si>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</si>
  <si>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</si>
  <si>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</si>
  <si>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</si>
  <si>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</si>
  <si>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</si>
  <si>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</si>
  <si>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</si>
  <si>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</si>
  <si>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</si>
  <si>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</si>
  <si>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Zobowiązania wg tytułów dłużnych: (1.1+1.2+1.3)</t>
  </si>
  <si>
    <t>Budowa  150 mb odcinka kolektora położonego wzdłuż ul. Franciszkańskiej</t>
  </si>
  <si>
    <t>A.      
B.
C.GFOŚ
25 000</t>
  </si>
  <si>
    <t>Zakup działki gruntu położonej przy                    ul. Objezdnej</t>
  </si>
  <si>
    <t>Wykonanie instalacji telefonicznej i internetowej w budynku przy ul. Kościuszki 20/22</t>
  </si>
  <si>
    <t xml:space="preserve">Zwiększenie </t>
  </si>
  <si>
    <t xml:space="preserve">Zmniejszenie </t>
  </si>
  <si>
    <t>Plan po zmianach na 
2007 r.</t>
  </si>
  <si>
    <t>Zmiany w planie dochodów  budżetu Miasta Radziejów na 2007 r.</t>
  </si>
  <si>
    <t>Zmiany w planie wydatków budżetu Miasta Radziejów na 2007 rok</t>
  </si>
  <si>
    <t>Zmniejszenie</t>
  </si>
  <si>
    <t>Plan po zmianach
na 2007 r.
(6+12)</t>
  </si>
  <si>
    <t xml:space="preserve">Składki na Fundusz Pracy </t>
  </si>
  <si>
    <t xml:space="preserve">Ochotnicze straże pożarne </t>
  </si>
  <si>
    <t>,</t>
  </si>
  <si>
    <t>Zwrot dotacji wykorzystanych niezgodnie z przeznaczeniem lub pobranych w nadmiernej wysokości</t>
  </si>
  <si>
    <t xml:space="preserve">Zwiększe-  nie </t>
  </si>
  <si>
    <t>Zmniej-          szenie</t>
  </si>
  <si>
    <t>Prace termodernizacyjne w budynku "B" Szkoły Podstawowej</t>
  </si>
  <si>
    <t>Zakup pompy do centralnego ogrzewania</t>
  </si>
  <si>
    <t xml:space="preserve">Publiczne Przedszkole </t>
  </si>
  <si>
    <t>Wymiana okien w budynku MOSP</t>
  </si>
  <si>
    <t>13.</t>
  </si>
  <si>
    <t>14.</t>
  </si>
  <si>
    <t xml:space="preserve">Zakup dokumentacji projektowej na budowę przyłączy sieci kanalizacyjnej przy ul. 1-go Maja </t>
  </si>
  <si>
    <t>Dochody budżetu państwa związane z realizacją przez Miasto Radziejów zadań zleconych z zakresu administracji rządowej</t>
  </si>
  <si>
    <t>Zwiększenie</t>
  </si>
  <si>
    <t xml:space="preserve">Wpływy z opłat </t>
  </si>
  <si>
    <t>O690</t>
  </si>
  <si>
    <t>A.      
B.
C.GFOŚ
3.787</t>
  </si>
  <si>
    <t>75616</t>
  </si>
  <si>
    <t>75621</t>
  </si>
  <si>
    <t>Udziały gmin w podatkach stanowiących dochód budżetu państwa</t>
  </si>
  <si>
    <t>0010</t>
  </si>
  <si>
    <t>Podatek dochodowy od osób fizycznych</t>
  </si>
  <si>
    <t>Wpływy z podatku rolnego, leśnego, czynności cywilno prawnych od osób prawnych i innych jednostek organizacyjnych</t>
  </si>
  <si>
    <t>75814</t>
  </si>
  <si>
    <t>Różne rozliczenia finansowe</t>
  </si>
  <si>
    <t>0920</t>
  </si>
  <si>
    <t>75831</t>
  </si>
  <si>
    <t>Część równoważąca subwencji ogólnej dla gmin</t>
  </si>
  <si>
    <t xml:space="preserve">Koszty postępowania sądowego i prokuratorskiego </t>
  </si>
  <si>
    <t>Jednostki specjalistycznego poradnictwa, mieszkania chronione i ośrodki interwencji kryzysowej</t>
  </si>
  <si>
    <t>Zakup urządzeń kotłownii olejowej na osiedlu przy ul. Działkowej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</si>
</sst>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6"/>
      <name val="Arial"/>
      <family val="2"/>
    </font>
    <font>
      <sz val="12"/>
      <name val="Arial CE"/>
      <family val="2"/>
    </font>
    <font>
      <sz val="11"/>
      <name val="Arial"/>
      <family val="0"/>
    </font>
    <font>
      <sz val="11"/>
      <name val="Arial CE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6" fillId="0" borderId="1" xfId="18" applyFont="1" applyBorder="1" applyAlignment="1">
      <alignment horizontal="center" vertical="center"/>
      <protection/>
    </xf>
    <xf numFmtId="0" fontId="1" fillId="0" borderId="0" xfId="18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2" borderId="3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3" xfId="0" applyNumberFormat="1" applyFont="1" applyFill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3" fontId="9" fillId="2" borderId="3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6" fillId="0" borderId="2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3" fontId="16" fillId="0" borderId="1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22" fillId="2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23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10" fontId="0" fillId="0" borderId="1" xfId="0" applyNumberFormat="1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0" xfId="18" applyNumberFormat="1" applyFont="1" applyAlignment="1">
      <alignment/>
      <protection/>
    </xf>
    <xf numFmtId="3" fontId="1" fillId="0" borderId="0" xfId="18" applyNumberFormat="1" applyAlignment="1">
      <alignment/>
      <protection/>
    </xf>
    <xf numFmtId="3" fontId="6" fillId="0" borderId="1" xfId="18" applyNumberFormat="1" applyFont="1" applyBorder="1" applyAlignment="1">
      <alignment vertical="center"/>
      <protection/>
    </xf>
    <xf numFmtId="3" fontId="9" fillId="2" borderId="2" xfId="0" applyNumberFormat="1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vertical="center" wrapText="1"/>
    </xf>
    <xf numFmtId="3" fontId="16" fillId="0" borderId="7" xfId="18" applyNumberFormat="1" applyFont="1" applyBorder="1" applyAlignment="1">
      <alignment vertical="center"/>
      <protection/>
    </xf>
    <xf numFmtId="3" fontId="1" fillId="0" borderId="0" xfId="18" applyNumberFormat="1" applyAlignment="1">
      <alignment vertical="center"/>
      <protection/>
    </xf>
    <xf numFmtId="3" fontId="0" fillId="0" borderId="0" xfId="0" applyNumberFormat="1" applyAlignment="1">
      <alignment/>
    </xf>
    <xf numFmtId="3" fontId="4" fillId="0" borderId="0" xfId="18" applyNumberFormat="1" applyFont="1" applyAlignment="1">
      <alignment horizontal="right"/>
      <protection/>
    </xf>
    <xf numFmtId="3" fontId="1" fillId="0" borderId="0" xfId="18" applyNumberFormat="1" applyAlignment="1">
      <alignment horizontal="right"/>
      <protection/>
    </xf>
    <xf numFmtId="3" fontId="6" fillId="0" borderId="1" xfId="18" applyNumberFormat="1" applyFont="1" applyBorder="1" applyAlignment="1">
      <alignment horizontal="right" vertical="center"/>
      <protection/>
    </xf>
    <xf numFmtId="3" fontId="9" fillId="2" borderId="2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3" fontId="1" fillId="0" borderId="0" xfId="18" applyNumberFormat="1" applyAlignment="1">
      <alignment horizontal="right" vertical="center"/>
      <protection/>
    </xf>
    <xf numFmtId="3" fontId="0" fillId="0" borderId="0" xfId="0" applyNumberFormat="1" applyAlignment="1">
      <alignment horizontal="right"/>
    </xf>
    <xf numFmtId="1" fontId="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6" fillId="0" borderId="4" xfId="18" applyFont="1" applyBorder="1" applyAlignment="1">
      <alignment horizontal="center" vertical="center"/>
      <protection/>
    </xf>
    <xf numFmtId="0" fontId="16" fillId="0" borderId="3" xfId="18" applyFont="1" applyBorder="1" applyAlignment="1">
      <alignment horizontal="center" vertical="center"/>
      <protection/>
    </xf>
    <xf numFmtId="0" fontId="16" fillId="0" borderId="7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/>
      <protection/>
    </xf>
    <xf numFmtId="0" fontId="5" fillId="3" borderId="5" xfId="18" applyFont="1" applyFill="1" applyBorder="1" applyAlignment="1">
      <alignment horizontal="center" vertical="center"/>
      <protection/>
    </xf>
    <xf numFmtId="0" fontId="5" fillId="3" borderId="2" xfId="18" applyFont="1" applyFill="1" applyBorder="1" applyAlignment="1">
      <alignment horizontal="center" vertical="center"/>
      <protection/>
    </xf>
    <xf numFmtId="0" fontId="5" fillId="3" borderId="6" xfId="18" applyFont="1" applyFill="1" applyBorder="1" applyAlignment="1">
      <alignment horizontal="center" vertical="center"/>
      <protection/>
    </xf>
    <xf numFmtId="0" fontId="5" fillId="3" borderId="5" xfId="18" applyFont="1" applyFill="1" applyBorder="1" applyAlignment="1">
      <alignment horizontal="center" vertical="center" wrapText="1"/>
      <protection/>
    </xf>
    <xf numFmtId="3" fontId="5" fillId="3" borderId="5" xfId="18" applyNumberFormat="1" applyFont="1" applyFill="1" applyBorder="1" applyAlignment="1">
      <alignment vertical="center" wrapText="1"/>
      <protection/>
    </xf>
    <xf numFmtId="3" fontId="0" fillId="0" borderId="2" xfId="0" applyNumberFormat="1" applyBorder="1" applyAlignment="1">
      <alignment vertical="center" wrapText="1"/>
    </xf>
    <xf numFmtId="3" fontId="5" fillId="3" borderId="5" xfId="18" applyNumberFormat="1" applyFont="1" applyFill="1" applyBorder="1" applyAlignment="1">
      <alignment horizontal="right" vertical="center" wrapText="1"/>
      <protection/>
    </xf>
    <xf numFmtId="3" fontId="0" fillId="0" borderId="2" xfId="0" applyNumberForma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9">
      <selection activeCell="E34" sqref="E34"/>
    </sheetView>
  </sheetViews>
  <sheetFormatPr defaultColWidth="9.140625" defaultRowHeight="12.75"/>
  <cols>
    <col min="1" max="1" width="7.00390625" style="0" customWidth="1"/>
    <col min="3" max="3" width="8.140625" style="0" customWidth="1"/>
    <col min="4" max="4" width="37.57421875" style="0" customWidth="1"/>
    <col min="5" max="5" width="15.7109375" style="161" customWidth="1"/>
    <col min="6" max="6" width="15.7109375" style="170" customWidth="1"/>
    <col min="7" max="7" width="15.7109375" style="0" customWidth="1"/>
  </cols>
  <sheetData>
    <row r="1" spans="1:7" ht="18">
      <c r="A1" s="1"/>
      <c r="B1" s="200" t="s">
        <v>289</v>
      </c>
      <c r="C1" s="200"/>
      <c r="D1" s="200"/>
      <c r="E1" s="200"/>
      <c r="F1" s="200"/>
      <c r="G1" s="200"/>
    </row>
    <row r="2" spans="1:7" ht="18">
      <c r="A2" s="1"/>
      <c r="B2" s="2"/>
      <c r="C2" s="2"/>
      <c r="D2" s="2"/>
      <c r="E2" s="154"/>
      <c r="F2" s="162"/>
      <c r="G2" s="1"/>
    </row>
    <row r="3" spans="1:7" ht="12.75">
      <c r="A3" s="1"/>
      <c r="B3" s="1"/>
      <c r="C3" s="1"/>
      <c r="D3" s="1"/>
      <c r="E3" s="155"/>
      <c r="F3" s="163"/>
      <c r="G3" s="3" t="s">
        <v>2</v>
      </c>
    </row>
    <row r="4" spans="1:7" ht="12.75">
      <c r="A4" s="201" t="s">
        <v>0</v>
      </c>
      <c r="B4" s="201" t="s">
        <v>46</v>
      </c>
      <c r="C4" s="201" t="s">
        <v>1</v>
      </c>
      <c r="D4" s="201" t="s">
        <v>3</v>
      </c>
      <c r="E4" s="205" t="s">
        <v>286</v>
      </c>
      <c r="F4" s="207" t="s">
        <v>287</v>
      </c>
      <c r="G4" s="204" t="s">
        <v>288</v>
      </c>
    </row>
    <row r="5" spans="1:7" ht="27" customHeight="1">
      <c r="A5" s="202"/>
      <c r="B5" s="203"/>
      <c r="C5" s="202"/>
      <c r="D5" s="202"/>
      <c r="E5" s="206"/>
      <c r="F5" s="208"/>
      <c r="G5" s="202"/>
    </row>
    <row r="6" spans="1:7" ht="12.75">
      <c r="A6" s="4">
        <v>1</v>
      </c>
      <c r="B6" s="4">
        <v>2</v>
      </c>
      <c r="C6" s="4">
        <v>3</v>
      </c>
      <c r="D6" s="4">
        <v>4</v>
      </c>
      <c r="E6" s="156"/>
      <c r="F6" s="164"/>
      <c r="G6" s="4">
        <v>5</v>
      </c>
    </row>
    <row r="7" spans="1:7" s="17" customFormat="1" ht="24.75" customHeight="1">
      <c r="A7" s="14">
        <v>700</v>
      </c>
      <c r="B7" s="14"/>
      <c r="C7" s="14"/>
      <c r="D7" s="15" t="s">
        <v>5</v>
      </c>
      <c r="E7" s="157">
        <v>35000</v>
      </c>
      <c r="F7" s="165"/>
      <c r="G7" s="16">
        <v>183200</v>
      </c>
    </row>
    <row r="8" spans="1:7" s="17" customFormat="1" ht="24.75" customHeight="1">
      <c r="A8" s="12"/>
      <c r="B8" s="12">
        <v>70005</v>
      </c>
      <c r="C8" s="12"/>
      <c r="D8" s="7" t="s">
        <v>6</v>
      </c>
      <c r="E8" s="41">
        <v>35000</v>
      </c>
      <c r="F8" s="166"/>
      <c r="G8" s="18">
        <v>183200</v>
      </c>
    </row>
    <row r="9" spans="1:7" s="17" customFormat="1" ht="30.75" customHeight="1">
      <c r="A9" s="12"/>
      <c r="B9" s="12"/>
      <c r="C9" s="12" t="s">
        <v>37</v>
      </c>
      <c r="D9" s="7" t="s">
        <v>36</v>
      </c>
      <c r="E9" s="41">
        <v>35000</v>
      </c>
      <c r="F9" s="166"/>
      <c r="G9" s="13">
        <v>105000</v>
      </c>
    </row>
    <row r="10" spans="1:7" s="11" customFormat="1" ht="11.25" customHeight="1">
      <c r="A10" s="12"/>
      <c r="B10" s="12"/>
      <c r="C10" s="12"/>
      <c r="D10" s="7"/>
      <c r="E10" s="41"/>
      <c r="F10" s="166"/>
      <c r="G10" s="13"/>
    </row>
    <row r="11" spans="1:7" s="11" customFormat="1" ht="56.25" customHeight="1">
      <c r="A11" s="9">
        <v>756</v>
      </c>
      <c r="B11" s="9"/>
      <c r="C11" s="9"/>
      <c r="D11" s="10" t="s">
        <v>38</v>
      </c>
      <c r="E11" s="38">
        <v>20000</v>
      </c>
      <c r="F11" s="167">
        <v>32973</v>
      </c>
      <c r="G11" s="20">
        <v>5318265</v>
      </c>
    </row>
    <row r="12" spans="1:7" s="11" customFormat="1" ht="51.75" customHeight="1">
      <c r="A12" s="12"/>
      <c r="B12" s="12" t="s">
        <v>311</v>
      </c>
      <c r="C12" s="12"/>
      <c r="D12" s="7" t="s">
        <v>316</v>
      </c>
      <c r="E12" s="41">
        <v>20000</v>
      </c>
      <c r="F12" s="166"/>
      <c r="G12" s="18">
        <v>1261824</v>
      </c>
    </row>
    <row r="13" spans="1:7" s="11" customFormat="1" ht="31.5" customHeight="1">
      <c r="A13" s="12"/>
      <c r="B13" s="12"/>
      <c r="C13" s="12" t="s">
        <v>24</v>
      </c>
      <c r="D13" s="7" t="s">
        <v>10</v>
      </c>
      <c r="E13" s="41">
        <v>20000</v>
      </c>
      <c r="F13" s="166"/>
      <c r="G13" s="13">
        <v>88000</v>
      </c>
    </row>
    <row r="14" spans="1:7" s="11" customFormat="1" ht="31.5" customHeight="1">
      <c r="A14" s="12"/>
      <c r="B14" s="12" t="s">
        <v>312</v>
      </c>
      <c r="C14" s="12"/>
      <c r="D14" s="7" t="s">
        <v>313</v>
      </c>
      <c r="E14" s="41"/>
      <c r="F14" s="166">
        <v>32973</v>
      </c>
      <c r="G14" s="13">
        <v>2665391</v>
      </c>
    </row>
    <row r="15" spans="1:7" s="11" customFormat="1" ht="31.5" customHeight="1">
      <c r="A15" s="12"/>
      <c r="B15" s="12"/>
      <c r="C15" s="12" t="s">
        <v>314</v>
      </c>
      <c r="D15" s="7" t="s">
        <v>315</v>
      </c>
      <c r="E15" s="41"/>
      <c r="F15" s="166">
        <v>32973</v>
      </c>
      <c r="G15" s="13">
        <v>2542932</v>
      </c>
    </row>
    <row r="16" spans="1:7" s="11" customFormat="1" ht="15.75" customHeight="1">
      <c r="A16" s="12"/>
      <c r="B16" s="12"/>
      <c r="C16" s="12"/>
      <c r="D16" s="7"/>
      <c r="E16" s="41"/>
      <c r="F16" s="166"/>
      <c r="G16" s="13"/>
    </row>
    <row r="17" spans="1:7" s="11" customFormat="1" ht="31.5" customHeight="1">
      <c r="A17" s="14">
        <v>758</v>
      </c>
      <c r="B17" s="14"/>
      <c r="C17" s="14"/>
      <c r="D17" s="15" t="s">
        <v>11</v>
      </c>
      <c r="E17" s="157">
        <v>165898</v>
      </c>
      <c r="F17" s="165"/>
      <c r="G17" s="19">
        <v>2961210</v>
      </c>
    </row>
    <row r="18" spans="1:7" s="11" customFormat="1" ht="31.5" customHeight="1">
      <c r="A18" s="12"/>
      <c r="B18" s="12">
        <v>75801</v>
      </c>
      <c r="C18" s="12"/>
      <c r="D18" s="7" t="s">
        <v>39</v>
      </c>
      <c r="E18" s="41">
        <v>152925</v>
      </c>
      <c r="F18" s="166"/>
      <c r="G18" s="13">
        <v>2822906</v>
      </c>
    </row>
    <row r="19" spans="1:7" s="11" customFormat="1" ht="31.5" customHeight="1">
      <c r="A19" s="12"/>
      <c r="B19" s="12"/>
      <c r="C19" s="12" t="s">
        <v>25</v>
      </c>
      <c r="D19" s="7" t="s">
        <v>12</v>
      </c>
      <c r="E19" s="41">
        <v>152925</v>
      </c>
      <c r="F19" s="166"/>
      <c r="G19" s="13">
        <v>2822906</v>
      </c>
    </row>
    <row r="20" spans="1:7" s="11" customFormat="1" ht="31.5" customHeight="1">
      <c r="A20" s="12"/>
      <c r="B20" s="21" t="s">
        <v>317</v>
      </c>
      <c r="C20" s="21"/>
      <c r="D20" s="8" t="s">
        <v>318</v>
      </c>
      <c r="E20" s="158">
        <v>9014</v>
      </c>
      <c r="F20" s="168"/>
      <c r="G20" s="13">
        <v>11514</v>
      </c>
    </row>
    <row r="21" spans="1:7" s="11" customFormat="1" ht="31.5" customHeight="1">
      <c r="A21" s="12"/>
      <c r="B21" s="21"/>
      <c r="C21" s="21" t="s">
        <v>319</v>
      </c>
      <c r="D21" s="8" t="s">
        <v>8</v>
      </c>
      <c r="E21" s="158">
        <v>9014</v>
      </c>
      <c r="F21" s="168"/>
      <c r="G21" s="13">
        <v>11514</v>
      </c>
    </row>
    <row r="22" spans="1:7" s="11" customFormat="1" ht="31.5" customHeight="1">
      <c r="A22" s="12"/>
      <c r="B22" s="21" t="s">
        <v>320</v>
      </c>
      <c r="C22" s="21"/>
      <c r="D22" s="8" t="s">
        <v>321</v>
      </c>
      <c r="E22" s="158">
        <v>3959</v>
      </c>
      <c r="F22" s="168"/>
      <c r="G22" s="13">
        <v>126790</v>
      </c>
    </row>
    <row r="23" spans="1:7" s="11" customFormat="1" ht="31.5" customHeight="1">
      <c r="A23" s="12"/>
      <c r="B23" s="21"/>
      <c r="C23" s="12" t="s">
        <v>25</v>
      </c>
      <c r="D23" s="7" t="s">
        <v>12</v>
      </c>
      <c r="E23" s="158">
        <v>3959</v>
      </c>
      <c r="F23" s="168"/>
      <c r="G23" s="13">
        <v>126790</v>
      </c>
    </row>
    <row r="24" spans="1:7" s="11" customFormat="1" ht="14.25" customHeight="1">
      <c r="A24" s="12"/>
      <c r="B24" s="21"/>
      <c r="C24" s="21"/>
      <c r="D24" s="8"/>
      <c r="E24" s="158"/>
      <c r="F24" s="168"/>
      <c r="G24" s="13"/>
    </row>
    <row r="25" spans="1:7" s="11" customFormat="1" ht="31.5" customHeight="1">
      <c r="A25" s="14" t="s">
        <v>30</v>
      </c>
      <c r="B25" s="14"/>
      <c r="C25" s="14"/>
      <c r="D25" s="15" t="s">
        <v>31</v>
      </c>
      <c r="E25" s="157">
        <v>300</v>
      </c>
      <c r="F25" s="165">
        <v>28000</v>
      </c>
      <c r="G25" s="19">
        <v>3141600</v>
      </c>
    </row>
    <row r="26" spans="1:7" s="11" customFormat="1" ht="48.75" customHeight="1">
      <c r="A26" s="9"/>
      <c r="B26" s="12" t="s">
        <v>29</v>
      </c>
      <c r="C26" s="9"/>
      <c r="D26" s="7" t="s">
        <v>28</v>
      </c>
      <c r="E26" s="41"/>
      <c r="F26" s="166">
        <v>26000</v>
      </c>
      <c r="G26" s="13">
        <v>2663000</v>
      </c>
    </row>
    <row r="27" spans="1:7" s="11" customFormat="1" ht="52.5" customHeight="1">
      <c r="A27" s="9"/>
      <c r="B27" s="9"/>
      <c r="C27" s="12" t="s">
        <v>23</v>
      </c>
      <c r="D27" s="7" t="s">
        <v>40</v>
      </c>
      <c r="E27" s="41"/>
      <c r="F27" s="166">
        <v>26000</v>
      </c>
      <c r="G27" s="13">
        <v>2663000</v>
      </c>
    </row>
    <row r="28" spans="1:7" s="11" customFormat="1" ht="55.5" customHeight="1">
      <c r="A28" s="12"/>
      <c r="B28" s="12" t="s">
        <v>32</v>
      </c>
      <c r="C28" s="12"/>
      <c r="D28" s="7" t="s">
        <v>41</v>
      </c>
      <c r="E28" s="41"/>
      <c r="F28" s="166">
        <v>2000</v>
      </c>
      <c r="G28" s="13">
        <v>22000</v>
      </c>
    </row>
    <row r="29" spans="1:7" s="11" customFormat="1" ht="51" customHeight="1">
      <c r="A29" s="12"/>
      <c r="B29" s="12"/>
      <c r="C29" s="12" t="s">
        <v>23</v>
      </c>
      <c r="D29" s="7" t="s">
        <v>42</v>
      </c>
      <c r="E29" s="41"/>
      <c r="F29" s="166">
        <v>2000</v>
      </c>
      <c r="G29" s="13">
        <v>22000</v>
      </c>
    </row>
    <row r="30" spans="1:7" s="11" customFormat="1" ht="22.5" customHeight="1">
      <c r="A30" s="12"/>
      <c r="B30" s="12" t="s">
        <v>33</v>
      </c>
      <c r="C30" s="12"/>
      <c r="D30" s="7" t="s">
        <v>16</v>
      </c>
      <c r="E30" s="41">
        <v>300</v>
      </c>
      <c r="F30" s="166"/>
      <c r="G30" s="13">
        <f>SUM(G31:G31)</f>
        <v>208000</v>
      </c>
    </row>
    <row r="31" spans="1:7" s="11" customFormat="1" ht="51" customHeight="1">
      <c r="A31" s="12"/>
      <c r="B31" s="12"/>
      <c r="C31" s="12" t="s">
        <v>23</v>
      </c>
      <c r="D31" s="7" t="s">
        <v>42</v>
      </c>
      <c r="E31" s="41">
        <v>300</v>
      </c>
      <c r="F31" s="166"/>
      <c r="G31" s="13">
        <v>208000</v>
      </c>
    </row>
    <row r="32" spans="1:7" s="135" customFormat="1" ht="15">
      <c r="A32" s="197" t="s">
        <v>152</v>
      </c>
      <c r="B32" s="198"/>
      <c r="C32" s="198"/>
      <c r="D32" s="199"/>
      <c r="E32" s="159">
        <f>SUM(E7,E17,E25,E11)</f>
        <v>221198</v>
      </c>
      <c r="F32" s="159">
        <f>SUM(F7,F17,F25,F11)</f>
        <v>60973</v>
      </c>
      <c r="G32" s="140">
        <v>12088825</v>
      </c>
    </row>
    <row r="33" spans="1:7" ht="12.75">
      <c r="A33" s="6"/>
      <c r="B33" s="5"/>
      <c r="C33" s="5"/>
      <c r="D33" s="5"/>
      <c r="E33" s="160"/>
      <c r="F33" s="169"/>
      <c r="G33" s="5"/>
    </row>
  </sheetData>
  <mergeCells count="9">
    <mergeCell ref="A32:D32"/>
    <mergeCell ref="B1:G1"/>
    <mergeCell ref="A4:A5"/>
    <mergeCell ref="B4:B5"/>
    <mergeCell ref="C4:C5"/>
    <mergeCell ref="D4:D5"/>
    <mergeCell ref="G4:G5"/>
    <mergeCell ref="E4:E5"/>
    <mergeCell ref="F4:F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&amp;RZałącznik Nr 1 do uchwały Nr   IV/18/2007   Rady Miasta Radziejów z dnia 12 marca 2007 roku 
w sprawie zmian w budżecie Miasta Radziejów  na 2007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5"/>
  <sheetViews>
    <sheetView tabSelected="1" workbookViewId="0" topLeftCell="A1">
      <pane ySplit="5" topLeftCell="BM6" activePane="bottomLeft" state="frozen"/>
      <selection pane="topLeft" activeCell="A1" sqref="A1"/>
      <selection pane="bottomLeft" activeCell="H62" sqref="H62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8.140625" style="0" customWidth="1"/>
    <col min="4" max="4" width="35.421875" style="0" customWidth="1"/>
    <col min="5" max="5" width="10.28125" style="0" customWidth="1"/>
    <col min="6" max="6" width="11.28125" style="0" customWidth="1"/>
    <col min="7" max="7" width="12.7109375" style="0" customWidth="1"/>
    <col min="8" max="8" width="12.421875" style="0" customWidth="1"/>
    <col min="9" max="9" width="10.8515625" style="0" customWidth="1"/>
    <col min="10" max="10" width="10.421875" style="0" customWidth="1"/>
    <col min="13" max="13" width="9.8515625" style="0" customWidth="1"/>
    <col min="14" max="14" width="10.7109375" style="0" customWidth="1"/>
  </cols>
  <sheetData>
    <row r="1" spans="1:14" ht="22.5" customHeight="1">
      <c r="A1" s="210" t="s">
        <v>290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2.75">
      <c r="A2" s="27"/>
      <c r="B2" s="27"/>
      <c r="C2" s="27"/>
      <c r="D2" s="27"/>
      <c r="E2" s="27"/>
      <c r="F2" s="27"/>
      <c r="G2" s="27"/>
      <c r="H2" s="27"/>
      <c r="I2" s="26"/>
      <c r="J2" s="28"/>
      <c r="K2" s="28"/>
      <c r="L2" s="28"/>
      <c r="M2" s="28"/>
      <c r="N2" s="29" t="s">
        <v>2</v>
      </c>
    </row>
    <row r="3" spans="1:14" ht="12.75">
      <c r="A3" s="211" t="s">
        <v>0</v>
      </c>
      <c r="B3" s="211" t="s">
        <v>46</v>
      </c>
      <c r="C3" s="211" t="s">
        <v>1</v>
      </c>
      <c r="D3" s="211" t="s">
        <v>47</v>
      </c>
      <c r="E3" s="212" t="s">
        <v>297</v>
      </c>
      <c r="F3" s="212" t="s">
        <v>298</v>
      </c>
      <c r="G3" s="211" t="s">
        <v>292</v>
      </c>
      <c r="H3" s="211" t="s">
        <v>48</v>
      </c>
      <c r="I3" s="211"/>
      <c r="J3" s="211"/>
      <c r="K3" s="211"/>
      <c r="L3" s="211"/>
      <c r="M3" s="211"/>
      <c r="N3" s="211"/>
    </row>
    <row r="4" spans="1:14" ht="12.75">
      <c r="A4" s="211"/>
      <c r="B4" s="211"/>
      <c r="C4" s="211"/>
      <c r="D4" s="211"/>
      <c r="E4" s="213"/>
      <c r="F4" s="213"/>
      <c r="G4" s="211"/>
      <c r="H4" s="211" t="s">
        <v>49</v>
      </c>
      <c r="I4" s="212" t="s">
        <v>50</v>
      </c>
      <c r="J4" s="212"/>
      <c r="K4" s="212"/>
      <c r="L4" s="212"/>
      <c r="M4" s="215"/>
      <c r="N4" s="211" t="s">
        <v>51</v>
      </c>
    </row>
    <row r="5" spans="1:29" s="34" customFormat="1" ht="76.5">
      <c r="A5" s="211"/>
      <c r="B5" s="211"/>
      <c r="C5" s="211"/>
      <c r="D5" s="211"/>
      <c r="E5" s="214"/>
      <c r="F5" s="214"/>
      <c r="G5" s="211"/>
      <c r="H5" s="211"/>
      <c r="I5" s="30" t="s">
        <v>52</v>
      </c>
      <c r="J5" s="30" t="s">
        <v>53</v>
      </c>
      <c r="K5" s="30" t="s">
        <v>54</v>
      </c>
      <c r="L5" s="30" t="s">
        <v>55</v>
      </c>
      <c r="M5" s="70" t="s">
        <v>56</v>
      </c>
      <c r="N5" s="211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s="34" customFormat="1" ht="12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s="177" customFormat="1" ht="16.5" customHeight="1">
      <c r="A7" s="172" t="s">
        <v>58</v>
      </c>
      <c r="B7" s="146"/>
      <c r="C7" s="175"/>
      <c r="D7" s="39" t="s">
        <v>59</v>
      </c>
      <c r="E7" s="39"/>
      <c r="F7" s="39"/>
      <c r="G7" s="39">
        <v>500</v>
      </c>
      <c r="H7" s="39">
        <v>500</v>
      </c>
      <c r="I7" s="39">
        <v>0</v>
      </c>
      <c r="J7" s="39">
        <v>0</v>
      </c>
      <c r="K7" s="39">
        <v>500</v>
      </c>
      <c r="L7" s="39">
        <v>0</v>
      </c>
      <c r="M7" s="39">
        <v>0</v>
      </c>
      <c r="N7" s="39">
        <v>0</v>
      </c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</row>
    <row r="8" spans="1:29" s="43" customFormat="1" ht="16.5" customHeight="1">
      <c r="A8" s="146">
        <v>600</v>
      </c>
      <c r="B8" s="142"/>
      <c r="C8" s="171"/>
      <c r="D8" s="173" t="s">
        <v>4</v>
      </c>
      <c r="E8" s="37"/>
      <c r="F8" s="37"/>
      <c r="G8" s="39">
        <v>535132</v>
      </c>
      <c r="H8" s="39">
        <v>415132</v>
      </c>
      <c r="I8" s="39">
        <v>7000</v>
      </c>
      <c r="J8" s="39">
        <v>368</v>
      </c>
      <c r="K8" s="39">
        <v>0</v>
      </c>
      <c r="L8" s="39">
        <v>0</v>
      </c>
      <c r="M8" s="39">
        <v>0</v>
      </c>
      <c r="N8" s="39">
        <v>120000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s="43" customFormat="1" ht="9.75" customHeight="1">
      <c r="A9" s="142"/>
      <c r="B9" s="142"/>
      <c r="C9" s="17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 s="40" customFormat="1" ht="18" customHeight="1">
      <c r="A10" s="24">
        <v>700</v>
      </c>
      <c r="B10" s="24"/>
      <c r="C10" s="57"/>
      <c r="D10" s="38" t="s">
        <v>5</v>
      </c>
      <c r="E10" s="38">
        <v>40400</v>
      </c>
      <c r="F10" s="38">
        <v>400</v>
      </c>
      <c r="G10" s="25">
        <v>349730</v>
      </c>
      <c r="H10" s="39">
        <v>234570</v>
      </c>
      <c r="I10" s="39">
        <v>18000</v>
      </c>
      <c r="J10" s="39">
        <v>400</v>
      </c>
      <c r="K10" s="39">
        <v>0</v>
      </c>
      <c r="L10" s="39">
        <v>0</v>
      </c>
      <c r="M10" s="64">
        <v>0</v>
      </c>
      <c r="N10" s="39">
        <v>115160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s="40" customFormat="1" ht="25.5">
      <c r="A11" s="50"/>
      <c r="B11" s="56">
        <v>70005</v>
      </c>
      <c r="C11" s="56"/>
      <c r="D11" s="41" t="s">
        <v>6</v>
      </c>
      <c r="E11" s="41">
        <v>40400</v>
      </c>
      <c r="F11" s="41"/>
      <c r="G11" s="13">
        <v>321450</v>
      </c>
      <c r="H11" s="37">
        <v>231450</v>
      </c>
      <c r="I11" s="37">
        <v>18000</v>
      </c>
      <c r="J11" s="37">
        <v>400</v>
      </c>
      <c r="K11" s="37">
        <v>0</v>
      </c>
      <c r="L11" s="37">
        <v>0</v>
      </c>
      <c r="M11" s="65">
        <v>0</v>
      </c>
      <c r="N11" s="37">
        <v>90000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s="40" customFormat="1" ht="12.75">
      <c r="A12" s="50"/>
      <c r="B12" s="56"/>
      <c r="C12" s="56">
        <v>4110</v>
      </c>
      <c r="D12" s="41" t="s">
        <v>64</v>
      </c>
      <c r="E12" s="41">
        <v>350</v>
      </c>
      <c r="F12" s="41"/>
      <c r="G12" s="13">
        <v>350</v>
      </c>
      <c r="H12" s="37">
        <v>350</v>
      </c>
      <c r="I12" s="37"/>
      <c r="J12" s="37">
        <v>350</v>
      </c>
      <c r="K12" s="37"/>
      <c r="L12" s="37"/>
      <c r="M12" s="65"/>
      <c r="N12" s="37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s="40" customFormat="1" ht="12.75">
      <c r="A13" s="50"/>
      <c r="B13" s="56"/>
      <c r="C13" s="56">
        <v>4120</v>
      </c>
      <c r="D13" s="41" t="s">
        <v>293</v>
      </c>
      <c r="E13" s="41">
        <v>50</v>
      </c>
      <c r="F13" s="41"/>
      <c r="G13" s="13">
        <v>50</v>
      </c>
      <c r="H13" s="37">
        <v>50</v>
      </c>
      <c r="I13" s="37"/>
      <c r="J13" s="37">
        <v>50</v>
      </c>
      <c r="K13" s="37"/>
      <c r="L13" s="37"/>
      <c r="M13" s="65"/>
      <c r="N13" s="37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s="40" customFormat="1" ht="12.75">
      <c r="A14" s="50"/>
      <c r="B14" s="56"/>
      <c r="C14" s="56">
        <v>4300</v>
      </c>
      <c r="D14" s="41" t="s">
        <v>67</v>
      </c>
      <c r="E14" s="41">
        <v>40000</v>
      </c>
      <c r="F14" s="41"/>
      <c r="G14" s="13">
        <v>140000</v>
      </c>
      <c r="H14" s="13">
        <v>140000</v>
      </c>
      <c r="I14" s="37">
        <v>0</v>
      </c>
      <c r="J14" s="37">
        <v>0</v>
      </c>
      <c r="K14" s="37">
        <v>0</v>
      </c>
      <c r="L14" s="37">
        <v>0</v>
      </c>
      <c r="M14" s="65">
        <v>0</v>
      </c>
      <c r="N14" s="37">
        <v>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s="43" customFormat="1" ht="12.75">
      <c r="A15" s="50"/>
      <c r="B15" s="56">
        <v>70095</v>
      </c>
      <c r="C15" s="56"/>
      <c r="D15" s="41" t="s">
        <v>7</v>
      </c>
      <c r="E15" s="41"/>
      <c r="F15" s="41">
        <v>400</v>
      </c>
      <c r="G15" s="13">
        <v>28280</v>
      </c>
      <c r="H15" s="13">
        <v>3120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25160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1:29" s="43" customFormat="1" ht="12.75">
      <c r="A16" s="50"/>
      <c r="B16" s="56"/>
      <c r="C16" s="56">
        <v>4580</v>
      </c>
      <c r="D16" s="41" t="s">
        <v>8</v>
      </c>
      <c r="E16" s="41"/>
      <c r="F16" s="41">
        <v>400</v>
      </c>
      <c r="G16" s="13">
        <v>3120</v>
      </c>
      <c r="H16" s="13">
        <v>3120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:29" s="43" customFormat="1" ht="8.25" customHeight="1">
      <c r="A17" s="51"/>
      <c r="B17" s="58"/>
      <c r="C17" s="5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7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s="40" customFormat="1" ht="17.25" customHeight="1">
      <c r="A18" s="24">
        <v>750</v>
      </c>
      <c r="B18" s="57"/>
      <c r="C18" s="57"/>
      <c r="D18" s="38" t="s">
        <v>9</v>
      </c>
      <c r="E18" s="38"/>
      <c r="F18" s="38"/>
      <c r="G18" s="25">
        <v>1350752</v>
      </c>
      <c r="H18" s="39">
        <v>1315752</v>
      </c>
      <c r="I18" s="39">
        <v>722335</v>
      </c>
      <c r="J18" s="39">
        <v>132788</v>
      </c>
      <c r="K18" s="39">
        <v>6500</v>
      </c>
      <c r="L18" s="39">
        <v>0</v>
      </c>
      <c r="M18" s="64">
        <v>0</v>
      </c>
      <c r="N18" s="39">
        <v>35000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:29" s="43" customFormat="1" ht="9" customHeight="1">
      <c r="A19" s="52"/>
      <c r="B19" s="59"/>
      <c r="C19" s="59"/>
      <c r="D19" s="44"/>
      <c r="E19" s="44"/>
      <c r="F19" s="44"/>
      <c r="G19" s="33"/>
      <c r="H19" s="42"/>
      <c r="I19" s="42"/>
      <c r="J19" s="42"/>
      <c r="K19" s="42"/>
      <c r="L19" s="42"/>
      <c r="M19" s="42"/>
      <c r="N19" s="37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1:29" s="40" customFormat="1" ht="38.25">
      <c r="A20" s="53">
        <v>751</v>
      </c>
      <c r="B20" s="60"/>
      <c r="C20" s="60"/>
      <c r="D20" s="45" t="s">
        <v>86</v>
      </c>
      <c r="E20" s="45"/>
      <c r="F20" s="45"/>
      <c r="G20" s="23">
        <v>1100</v>
      </c>
      <c r="H20" s="39">
        <v>1100</v>
      </c>
      <c r="I20" s="39">
        <v>900</v>
      </c>
      <c r="J20" s="39">
        <v>177</v>
      </c>
      <c r="K20" s="39">
        <v>0</v>
      </c>
      <c r="L20" s="39">
        <v>0</v>
      </c>
      <c r="M20" s="64">
        <v>0</v>
      </c>
      <c r="N20" s="39">
        <v>0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s="43" customFormat="1" ht="9" customHeight="1">
      <c r="A21" s="55"/>
      <c r="B21" s="62"/>
      <c r="C21" s="62"/>
      <c r="D21" s="47"/>
      <c r="E21" s="47"/>
      <c r="F21" s="47"/>
      <c r="G21" s="32"/>
      <c r="H21" s="42"/>
      <c r="I21" s="42"/>
      <c r="J21" s="42"/>
      <c r="K21" s="42"/>
      <c r="L21" s="42"/>
      <c r="M21" s="42"/>
      <c r="N21" s="37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29" s="40" customFormat="1" ht="25.5">
      <c r="A22" s="53">
        <v>754</v>
      </c>
      <c r="B22" s="60"/>
      <c r="C22" s="60"/>
      <c r="D22" s="45" t="s">
        <v>87</v>
      </c>
      <c r="E22" s="45">
        <v>25800</v>
      </c>
      <c r="F22" s="45">
        <v>800</v>
      </c>
      <c r="G22" s="23">
        <v>53000</v>
      </c>
      <c r="H22" s="23">
        <v>28000</v>
      </c>
      <c r="I22" s="23">
        <v>6400</v>
      </c>
      <c r="J22" s="23">
        <v>800</v>
      </c>
      <c r="K22" s="23">
        <v>5000</v>
      </c>
      <c r="L22" s="39">
        <v>0</v>
      </c>
      <c r="M22" s="64">
        <v>0</v>
      </c>
      <c r="N22" s="39">
        <v>25000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29" s="22" customFormat="1" ht="12.75">
      <c r="A23" s="54"/>
      <c r="B23" s="61">
        <v>75412</v>
      </c>
      <c r="C23" s="61"/>
      <c r="D23" s="46" t="s">
        <v>294</v>
      </c>
      <c r="E23" s="46">
        <v>25800</v>
      </c>
      <c r="F23" s="46"/>
      <c r="G23" s="22">
        <v>49950</v>
      </c>
      <c r="H23" s="22">
        <v>24950</v>
      </c>
      <c r="I23" s="22">
        <v>6400</v>
      </c>
      <c r="J23" s="22">
        <v>800</v>
      </c>
      <c r="K23" s="22">
        <v>0</v>
      </c>
      <c r="L23" s="37">
        <v>0</v>
      </c>
      <c r="M23" s="65">
        <v>0</v>
      </c>
      <c r="N23" s="37">
        <v>25000</v>
      </c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</row>
    <row r="24" spans="1:29" s="22" customFormat="1" ht="12.75">
      <c r="A24" s="54"/>
      <c r="B24" s="61"/>
      <c r="C24" s="61">
        <v>4110</v>
      </c>
      <c r="D24" s="46" t="s">
        <v>64</v>
      </c>
      <c r="E24" s="46">
        <v>700</v>
      </c>
      <c r="F24" s="46"/>
      <c r="G24" s="22">
        <v>700</v>
      </c>
      <c r="H24" s="22">
        <v>700</v>
      </c>
      <c r="J24" s="22">
        <v>700</v>
      </c>
      <c r="K24" s="22" t="s">
        <v>295</v>
      </c>
      <c r="L24" s="37">
        <v>0</v>
      </c>
      <c r="M24" s="65"/>
      <c r="N24" s="37">
        <v>0</v>
      </c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</row>
    <row r="25" spans="1:29" s="22" customFormat="1" ht="12.75">
      <c r="A25" s="54"/>
      <c r="B25" s="61"/>
      <c r="C25" s="61">
        <v>4120</v>
      </c>
      <c r="D25" s="46" t="s">
        <v>80</v>
      </c>
      <c r="E25" s="46">
        <v>100</v>
      </c>
      <c r="F25" s="46"/>
      <c r="G25" s="22">
        <v>100</v>
      </c>
      <c r="H25" s="22">
        <v>100</v>
      </c>
      <c r="J25" s="22">
        <v>100</v>
      </c>
      <c r="K25" s="22">
        <v>0</v>
      </c>
      <c r="L25" s="37">
        <v>0</v>
      </c>
      <c r="M25" s="65">
        <v>0</v>
      </c>
      <c r="N25" s="37">
        <v>0</v>
      </c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</row>
    <row r="26" spans="1:29" s="22" customFormat="1" ht="12.75">
      <c r="A26" s="54"/>
      <c r="B26" s="61"/>
      <c r="C26" s="61">
        <v>4170</v>
      </c>
      <c r="D26" s="46" t="s">
        <v>65</v>
      </c>
      <c r="E26" s="46"/>
      <c r="F26" s="46">
        <v>800</v>
      </c>
      <c r="G26" s="22">
        <v>6400</v>
      </c>
      <c r="H26" s="22">
        <v>6400</v>
      </c>
      <c r="I26" s="22">
        <v>6400</v>
      </c>
      <c r="J26" s="22">
        <v>0</v>
      </c>
      <c r="K26" s="22">
        <v>0</v>
      </c>
      <c r="L26" s="37">
        <v>0</v>
      </c>
      <c r="M26" s="65">
        <v>0</v>
      </c>
      <c r="N26" s="37">
        <v>0</v>
      </c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</row>
    <row r="27" spans="1:29" s="22" customFormat="1" ht="25.5">
      <c r="A27" s="54"/>
      <c r="B27" s="61"/>
      <c r="C27" s="61">
        <v>6050</v>
      </c>
      <c r="D27" s="46" t="s">
        <v>69</v>
      </c>
      <c r="E27" s="46">
        <v>25000</v>
      </c>
      <c r="F27" s="46"/>
      <c r="G27" s="22">
        <v>25000</v>
      </c>
      <c r="H27" s="22">
        <v>0</v>
      </c>
      <c r="I27" s="22">
        <v>0</v>
      </c>
      <c r="J27" s="22">
        <v>0</v>
      </c>
      <c r="K27" s="22">
        <v>0</v>
      </c>
      <c r="L27" s="37">
        <v>0</v>
      </c>
      <c r="M27" s="65">
        <v>0</v>
      </c>
      <c r="N27" s="37">
        <v>25000</v>
      </c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</row>
    <row r="28" spans="1:29" s="22" customFormat="1" ht="9" customHeight="1">
      <c r="A28" s="54"/>
      <c r="B28" s="61"/>
      <c r="C28" s="61"/>
      <c r="D28" s="46"/>
      <c r="E28" s="46"/>
      <c r="F28" s="46"/>
      <c r="L28" s="37"/>
      <c r="M28" s="65"/>
      <c r="N28" s="37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</row>
    <row r="29" spans="1:29" s="40" customFormat="1" ht="63.75">
      <c r="A29" s="53" t="s">
        <v>83</v>
      </c>
      <c r="B29" s="60"/>
      <c r="C29" s="60"/>
      <c r="D29" s="45" t="s">
        <v>112</v>
      </c>
      <c r="E29" s="45"/>
      <c r="F29" s="45"/>
      <c r="G29" s="23">
        <v>16200</v>
      </c>
      <c r="H29" s="39">
        <v>16200</v>
      </c>
      <c r="I29" s="39">
        <v>3000</v>
      </c>
      <c r="J29" s="39">
        <v>590</v>
      </c>
      <c r="K29" s="39">
        <v>0</v>
      </c>
      <c r="L29" s="39">
        <v>0</v>
      </c>
      <c r="M29" s="64">
        <v>0</v>
      </c>
      <c r="N29" s="39">
        <v>0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1:29" s="43" customFormat="1" ht="9" customHeight="1">
      <c r="A30" s="55"/>
      <c r="B30" s="62"/>
      <c r="C30" s="62"/>
      <c r="D30" s="47"/>
      <c r="E30" s="47"/>
      <c r="F30" s="47"/>
      <c r="G30" s="32"/>
      <c r="H30" s="42"/>
      <c r="I30" s="42"/>
      <c r="J30" s="42"/>
      <c r="K30" s="42"/>
      <c r="L30" s="42"/>
      <c r="M30" s="42"/>
      <c r="N30" s="37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1:29" s="40" customFormat="1" ht="17.25" customHeight="1">
      <c r="A31" s="53">
        <v>757</v>
      </c>
      <c r="B31" s="60"/>
      <c r="C31" s="60"/>
      <c r="D31" s="45" t="s">
        <v>89</v>
      </c>
      <c r="E31" s="45">
        <v>1500</v>
      </c>
      <c r="F31" s="45"/>
      <c r="G31" s="23">
        <v>73467</v>
      </c>
      <c r="H31" s="39">
        <v>73467</v>
      </c>
      <c r="I31" s="39">
        <v>0</v>
      </c>
      <c r="J31" s="39">
        <v>0</v>
      </c>
      <c r="K31" s="39">
        <v>0</v>
      </c>
      <c r="L31" s="39">
        <v>48800</v>
      </c>
      <c r="M31" s="64">
        <v>24667</v>
      </c>
      <c r="N31" s="39">
        <v>0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29" s="40" customFormat="1" ht="25.5">
      <c r="A32" s="54"/>
      <c r="B32" s="61">
        <v>75702</v>
      </c>
      <c r="C32" s="61"/>
      <c r="D32" s="46" t="s">
        <v>90</v>
      </c>
      <c r="E32" s="46">
        <v>1500</v>
      </c>
      <c r="F32" s="46"/>
      <c r="G32" s="22">
        <v>48800</v>
      </c>
      <c r="H32" s="37">
        <v>48800</v>
      </c>
      <c r="I32" s="37">
        <v>0</v>
      </c>
      <c r="J32" s="37">
        <v>0</v>
      </c>
      <c r="K32" s="37">
        <v>0</v>
      </c>
      <c r="L32" s="37">
        <f>SUM(L33:L34)</f>
        <v>48800</v>
      </c>
      <c r="M32" s="65">
        <v>0</v>
      </c>
      <c r="N32" s="37">
        <v>0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</row>
    <row r="33" spans="1:29" s="40" customFormat="1" ht="25.5">
      <c r="A33" s="54"/>
      <c r="B33" s="61"/>
      <c r="C33" s="61">
        <v>8010</v>
      </c>
      <c r="D33" s="46" t="s">
        <v>91</v>
      </c>
      <c r="E33" s="46">
        <v>1000</v>
      </c>
      <c r="F33" s="46"/>
      <c r="G33" s="22">
        <v>3000</v>
      </c>
      <c r="H33" s="22">
        <v>3000</v>
      </c>
      <c r="I33" s="37">
        <v>0</v>
      </c>
      <c r="J33" s="37">
        <v>0</v>
      </c>
      <c r="K33" s="37">
        <v>0</v>
      </c>
      <c r="L33" s="22">
        <v>3000</v>
      </c>
      <c r="M33" s="65">
        <v>0</v>
      </c>
      <c r="N33" s="37">
        <v>0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</row>
    <row r="34" spans="1:29" s="40" customFormat="1" ht="25.5">
      <c r="A34" s="54"/>
      <c r="B34" s="61"/>
      <c r="C34" s="61" t="s">
        <v>85</v>
      </c>
      <c r="D34" s="46" t="s">
        <v>92</v>
      </c>
      <c r="E34" s="46">
        <v>500</v>
      </c>
      <c r="F34" s="46"/>
      <c r="G34" s="22">
        <v>45800</v>
      </c>
      <c r="H34" s="22">
        <v>45800</v>
      </c>
      <c r="I34" s="37">
        <v>0</v>
      </c>
      <c r="J34" s="37">
        <v>0</v>
      </c>
      <c r="K34" s="37">
        <v>0</v>
      </c>
      <c r="L34" s="22">
        <v>45800</v>
      </c>
      <c r="M34" s="65">
        <v>0</v>
      </c>
      <c r="N34" s="37">
        <v>0</v>
      </c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1:29" s="43" customFormat="1" ht="10.5" customHeight="1">
      <c r="A35" s="55"/>
      <c r="B35" s="62"/>
      <c r="C35" s="62"/>
      <c r="D35" s="47"/>
      <c r="E35" s="47"/>
      <c r="F35" s="47"/>
      <c r="G35" s="32"/>
      <c r="H35" s="42"/>
      <c r="I35" s="42"/>
      <c r="J35" s="42"/>
      <c r="K35" s="42"/>
      <c r="L35" s="42"/>
      <c r="M35" s="42"/>
      <c r="N35" s="3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1:29" s="40" customFormat="1" ht="16.5" customHeight="1">
      <c r="A36" s="53">
        <v>758</v>
      </c>
      <c r="B36" s="60"/>
      <c r="C36" s="60"/>
      <c r="D36" s="45" t="s">
        <v>11</v>
      </c>
      <c r="E36" s="45"/>
      <c r="F36" s="45"/>
      <c r="G36" s="23">
        <v>60000</v>
      </c>
      <c r="H36" s="23">
        <v>60000</v>
      </c>
      <c r="I36" s="39">
        <v>0</v>
      </c>
      <c r="J36" s="39">
        <v>0</v>
      </c>
      <c r="K36" s="39">
        <v>0</v>
      </c>
      <c r="L36" s="39">
        <v>0</v>
      </c>
      <c r="M36" s="64">
        <v>0</v>
      </c>
      <c r="N36" s="39">
        <v>0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 s="43" customFormat="1" ht="9" customHeight="1">
      <c r="A37" s="52"/>
      <c r="B37" s="59"/>
      <c r="C37" s="59"/>
      <c r="D37" s="44"/>
      <c r="E37" s="44"/>
      <c r="F37" s="44"/>
      <c r="G37" s="33"/>
      <c r="H37" s="42"/>
      <c r="I37" s="42"/>
      <c r="J37" s="42"/>
      <c r="K37" s="42"/>
      <c r="L37" s="42"/>
      <c r="M37" s="42"/>
      <c r="N37" s="3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29" s="40" customFormat="1" ht="17.25" customHeight="1">
      <c r="A38" s="24">
        <v>801</v>
      </c>
      <c r="B38" s="57"/>
      <c r="C38" s="57"/>
      <c r="D38" s="38" t="s">
        <v>13</v>
      </c>
      <c r="E38" s="38">
        <f>SUM(E39,E48,E54,E63,E70)</f>
        <v>371920</v>
      </c>
      <c r="F38" s="38">
        <f>SUM(F39,F48,F54,F63,F70)</f>
        <v>238695</v>
      </c>
      <c r="G38" s="38">
        <v>4310167</v>
      </c>
      <c r="H38" s="38">
        <v>3974567</v>
      </c>
      <c r="I38" s="38">
        <v>2646023</v>
      </c>
      <c r="J38" s="38">
        <f>SUM(J39,J48,J54,J63,J70)</f>
        <v>513210</v>
      </c>
      <c r="K38" s="38">
        <f>SUM(K39,K48,K54,K63,K70)</f>
        <v>0</v>
      </c>
      <c r="L38" s="38">
        <f>SUM(L39,L48,L54,L63,L70)</f>
        <v>0</v>
      </c>
      <c r="M38" s="38">
        <f>SUM(M39,M48,M54,M63,M70)</f>
        <v>0</v>
      </c>
      <c r="N38" s="38">
        <f>SUM(N39,N48,N54,N63,N70)</f>
        <v>335600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1:29" s="40" customFormat="1" ht="16.5" customHeight="1">
      <c r="A39" s="50"/>
      <c r="B39" s="56">
        <v>80101</v>
      </c>
      <c r="C39" s="56"/>
      <c r="D39" s="41" t="s">
        <v>14</v>
      </c>
      <c r="E39" s="41">
        <f>SUM(E40:E47)</f>
        <v>238542</v>
      </c>
      <c r="F39" s="41">
        <f>SUM(F40:F47)</f>
        <v>149656</v>
      </c>
      <c r="G39" s="13">
        <v>2092031</v>
      </c>
      <c r="H39" s="37">
        <v>1840431</v>
      </c>
      <c r="I39" s="37">
        <v>1303580</v>
      </c>
      <c r="J39" s="37">
        <f>SUM(J43:J44)</f>
        <v>249350</v>
      </c>
      <c r="K39" s="37">
        <v>0</v>
      </c>
      <c r="L39" s="37">
        <v>0</v>
      </c>
      <c r="M39" s="65">
        <v>0</v>
      </c>
      <c r="N39" s="37">
        <v>251600</v>
      </c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1:29" s="40" customFormat="1" ht="12.75">
      <c r="A40" s="50"/>
      <c r="B40" s="56"/>
      <c r="C40" s="56" t="s">
        <v>96</v>
      </c>
      <c r="D40" s="41" t="s">
        <v>100</v>
      </c>
      <c r="E40" s="41"/>
      <c r="F40" s="41">
        <v>6000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66">
        <v>0</v>
      </c>
      <c r="N40" s="13">
        <v>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1:29" s="40" customFormat="1" ht="12.75">
      <c r="A41" s="50"/>
      <c r="B41" s="56"/>
      <c r="C41" s="56">
        <v>4010</v>
      </c>
      <c r="D41" s="41" t="s">
        <v>78</v>
      </c>
      <c r="E41" s="41">
        <v>112012</v>
      </c>
      <c r="F41" s="41">
        <v>40000</v>
      </c>
      <c r="G41" s="13">
        <v>1211236</v>
      </c>
      <c r="H41" s="13">
        <v>1211236</v>
      </c>
      <c r="I41" s="13">
        <v>1211236</v>
      </c>
      <c r="J41" s="13">
        <v>0</v>
      </c>
      <c r="K41" s="13">
        <v>0</v>
      </c>
      <c r="L41" s="13">
        <v>0</v>
      </c>
      <c r="M41" s="66">
        <v>0</v>
      </c>
      <c r="N41" s="13">
        <v>0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1:29" s="40" customFormat="1" ht="12.75">
      <c r="A42" s="50"/>
      <c r="B42" s="56"/>
      <c r="C42" s="56">
        <v>4040</v>
      </c>
      <c r="D42" s="41" t="s">
        <v>79</v>
      </c>
      <c r="E42" s="41"/>
      <c r="F42" s="41">
        <v>3656</v>
      </c>
      <c r="G42" s="13">
        <v>90344</v>
      </c>
      <c r="H42" s="13">
        <v>90344</v>
      </c>
      <c r="I42" s="13">
        <v>90344</v>
      </c>
      <c r="J42" s="13">
        <v>0</v>
      </c>
      <c r="K42" s="13">
        <v>0</v>
      </c>
      <c r="L42" s="13">
        <v>0</v>
      </c>
      <c r="M42" s="66">
        <v>0</v>
      </c>
      <c r="N42" s="13">
        <v>0</v>
      </c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1:29" s="40" customFormat="1" ht="12.75">
      <c r="A43" s="50"/>
      <c r="B43" s="56"/>
      <c r="C43" s="56">
        <v>4110</v>
      </c>
      <c r="D43" s="41" t="s">
        <v>64</v>
      </c>
      <c r="E43" s="41">
        <v>1800</v>
      </c>
      <c r="F43" s="41"/>
      <c r="G43" s="13">
        <v>218250</v>
      </c>
      <c r="H43" s="13">
        <v>218250</v>
      </c>
      <c r="I43" s="37">
        <v>0</v>
      </c>
      <c r="J43" s="13">
        <v>218250</v>
      </c>
      <c r="K43" s="13">
        <v>0</v>
      </c>
      <c r="L43" s="13">
        <v>0</v>
      </c>
      <c r="M43" s="66">
        <v>0</v>
      </c>
      <c r="N43" s="13">
        <v>0</v>
      </c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1:29" s="40" customFormat="1" ht="12.75">
      <c r="A44" s="50"/>
      <c r="B44" s="56"/>
      <c r="C44" s="56">
        <v>4120</v>
      </c>
      <c r="D44" s="41" t="s">
        <v>80</v>
      </c>
      <c r="E44" s="41">
        <v>730</v>
      </c>
      <c r="F44" s="41"/>
      <c r="G44" s="13">
        <v>31100</v>
      </c>
      <c r="H44" s="13">
        <v>31100</v>
      </c>
      <c r="I44" s="37">
        <v>0</v>
      </c>
      <c r="J44" s="13">
        <v>31100</v>
      </c>
      <c r="K44" s="13">
        <v>0</v>
      </c>
      <c r="L44" s="13">
        <v>0</v>
      </c>
      <c r="M44" s="66">
        <v>0</v>
      </c>
      <c r="N44" s="13">
        <v>0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</row>
    <row r="45" spans="1:29" s="40" customFormat="1" ht="12.75">
      <c r="A45" s="50"/>
      <c r="B45" s="56"/>
      <c r="C45" s="56">
        <v>4300</v>
      </c>
      <c r="D45" s="41" t="s">
        <v>67</v>
      </c>
      <c r="E45" s="41">
        <v>3000</v>
      </c>
      <c r="F45" s="41"/>
      <c r="G45" s="13">
        <v>10780</v>
      </c>
      <c r="H45" s="13">
        <v>10780</v>
      </c>
      <c r="I45" s="37">
        <v>0</v>
      </c>
      <c r="J45" s="37">
        <v>0</v>
      </c>
      <c r="K45" s="13">
        <v>0</v>
      </c>
      <c r="L45" s="13">
        <v>0</v>
      </c>
      <c r="M45" s="66">
        <v>0</v>
      </c>
      <c r="N45" s="13">
        <v>0</v>
      </c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1:29" s="40" customFormat="1" ht="12.75">
      <c r="A46" s="50"/>
      <c r="B46" s="56"/>
      <c r="C46" s="56">
        <v>4440</v>
      </c>
      <c r="D46" s="41" t="s">
        <v>81</v>
      </c>
      <c r="E46" s="41">
        <v>1000</v>
      </c>
      <c r="F46" s="41"/>
      <c r="G46" s="13">
        <v>103300</v>
      </c>
      <c r="H46" s="13">
        <v>103300</v>
      </c>
      <c r="I46" s="37">
        <v>0</v>
      </c>
      <c r="J46" s="37">
        <v>0</v>
      </c>
      <c r="K46" s="13">
        <v>0</v>
      </c>
      <c r="L46" s="13">
        <v>0</v>
      </c>
      <c r="M46" s="66">
        <v>0</v>
      </c>
      <c r="N46" s="13">
        <v>0</v>
      </c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1:29" s="40" customFormat="1" ht="25.5">
      <c r="A47" s="50"/>
      <c r="B47" s="56"/>
      <c r="C47" s="56" t="s">
        <v>63</v>
      </c>
      <c r="D47" s="41" t="s">
        <v>69</v>
      </c>
      <c r="E47" s="41">
        <v>120000</v>
      </c>
      <c r="F47" s="41">
        <v>100000</v>
      </c>
      <c r="G47" s="13">
        <v>220000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65">
        <v>0</v>
      </c>
      <c r="N47" s="13">
        <v>220000</v>
      </c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1:29" s="40" customFormat="1" ht="16.5" customHeight="1">
      <c r="A48" s="50"/>
      <c r="B48" s="56" t="s">
        <v>93</v>
      </c>
      <c r="C48" s="56"/>
      <c r="D48" s="41" t="s">
        <v>101</v>
      </c>
      <c r="E48" s="41">
        <f>SUM(E49:E53)</f>
        <v>5102</v>
      </c>
      <c r="F48" s="41">
        <f>SUM(F49:F53)</f>
        <v>0</v>
      </c>
      <c r="G48" s="13">
        <v>167086</v>
      </c>
      <c r="H48" s="37">
        <v>167086</v>
      </c>
      <c r="I48" s="37">
        <f>SUM(I49:I50)</f>
        <v>100539</v>
      </c>
      <c r="J48" s="37">
        <f>SUM(J51:J52)</f>
        <v>19430</v>
      </c>
      <c r="K48" s="37">
        <v>0</v>
      </c>
      <c r="L48" s="37">
        <v>0</v>
      </c>
      <c r="M48" s="65">
        <v>0</v>
      </c>
      <c r="N48" s="37">
        <v>0</v>
      </c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1:29" s="40" customFormat="1" ht="12.75">
      <c r="A49" s="50"/>
      <c r="B49" s="56"/>
      <c r="C49" s="56">
        <v>4010</v>
      </c>
      <c r="D49" s="41" t="s">
        <v>78</v>
      </c>
      <c r="E49" s="41">
        <v>2600</v>
      </c>
      <c r="F49" s="41"/>
      <c r="G49" s="13">
        <v>92817</v>
      </c>
      <c r="H49" s="13">
        <v>92817</v>
      </c>
      <c r="I49" s="13">
        <v>92817</v>
      </c>
      <c r="J49" s="37">
        <v>0</v>
      </c>
      <c r="K49" s="37">
        <v>0</v>
      </c>
      <c r="L49" s="37">
        <v>0</v>
      </c>
      <c r="M49" s="65">
        <v>0</v>
      </c>
      <c r="N49" s="37">
        <v>0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1:29" s="40" customFormat="1" ht="12.75">
      <c r="A50" s="50"/>
      <c r="B50" s="56"/>
      <c r="C50" s="56">
        <v>4040</v>
      </c>
      <c r="D50" s="41" t="s">
        <v>79</v>
      </c>
      <c r="E50" s="41">
        <v>1622</v>
      </c>
      <c r="F50" s="41"/>
      <c r="G50" s="13">
        <v>7722</v>
      </c>
      <c r="H50" s="13">
        <v>7722</v>
      </c>
      <c r="I50" s="13">
        <v>7722</v>
      </c>
      <c r="J50" s="37">
        <v>0</v>
      </c>
      <c r="K50" s="37">
        <v>0</v>
      </c>
      <c r="L50" s="37">
        <v>0</v>
      </c>
      <c r="M50" s="65">
        <v>0</v>
      </c>
      <c r="N50" s="37">
        <v>0</v>
      </c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1:29" s="40" customFormat="1" ht="12.75">
      <c r="A51" s="50"/>
      <c r="B51" s="56"/>
      <c r="C51" s="56">
        <v>4110</v>
      </c>
      <c r="D51" s="41" t="s">
        <v>64</v>
      </c>
      <c r="E51" s="41">
        <v>460</v>
      </c>
      <c r="F51" s="41"/>
      <c r="G51" s="13">
        <v>16960</v>
      </c>
      <c r="H51" s="13">
        <v>16960</v>
      </c>
      <c r="I51" s="37">
        <v>0</v>
      </c>
      <c r="J51" s="13">
        <v>16960</v>
      </c>
      <c r="K51" s="37">
        <v>0</v>
      </c>
      <c r="L51" s="37">
        <v>0</v>
      </c>
      <c r="M51" s="65">
        <v>0</v>
      </c>
      <c r="N51" s="37">
        <v>0</v>
      </c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</row>
    <row r="52" spans="1:29" s="40" customFormat="1" ht="12.75">
      <c r="A52" s="50"/>
      <c r="B52" s="56"/>
      <c r="C52" s="56">
        <v>4120</v>
      </c>
      <c r="D52" s="41" t="s">
        <v>80</v>
      </c>
      <c r="E52" s="41">
        <v>70</v>
      </c>
      <c r="F52" s="41"/>
      <c r="G52" s="13">
        <v>2470</v>
      </c>
      <c r="H52" s="13">
        <v>2470</v>
      </c>
      <c r="I52" s="37">
        <v>0</v>
      </c>
      <c r="J52" s="13">
        <v>2470</v>
      </c>
      <c r="K52" s="37">
        <v>0</v>
      </c>
      <c r="L52" s="37">
        <v>0</v>
      </c>
      <c r="M52" s="65">
        <v>0</v>
      </c>
      <c r="N52" s="37">
        <v>0</v>
      </c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1:29" s="40" customFormat="1" ht="12.75">
      <c r="A53" s="50"/>
      <c r="B53" s="56"/>
      <c r="C53" s="56">
        <v>4440</v>
      </c>
      <c r="D53" s="41" t="s">
        <v>81</v>
      </c>
      <c r="E53" s="41">
        <v>350</v>
      </c>
      <c r="F53" s="41"/>
      <c r="G53" s="13">
        <v>6300</v>
      </c>
      <c r="H53" s="13">
        <v>6300</v>
      </c>
      <c r="I53" s="37">
        <v>0</v>
      </c>
      <c r="J53" s="37">
        <v>0</v>
      </c>
      <c r="K53" s="37">
        <v>0</v>
      </c>
      <c r="L53" s="37">
        <v>0</v>
      </c>
      <c r="M53" s="65">
        <v>0</v>
      </c>
      <c r="N53" s="37">
        <v>0</v>
      </c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1:29" s="40" customFormat="1" ht="16.5" customHeight="1">
      <c r="A54" s="50"/>
      <c r="B54" s="56" t="s">
        <v>27</v>
      </c>
      <c r="C54" s="56"/>
      <c r="D54" s="41" t="s">
        <v>102</v>
      </c>
      <c r="E54" s="41">
        <v>91130</v>
      </c>
      <c r="F54" s="41">
        <v>84000</v>
      </c>
      <c r="G54" s="13">
        <v>789060</v>
      </c>
      <c r="H54" s="37">
        <v>705060</v>
      </c>
      <c r="I54" s="37">
        <v>408029</v>
      </c>
      <c r="J54" s="37">
        <f>SUM(J57:J58)</f>
        <v>79380</v>
      </c>
      <c r="K54" s="37">
        <v>0</v>
      </c>
      <c r="L54" s="37">
        <v>0</v>
      </c>
      <c r="M54" s="65">
        <v>0</v>
      </c>
      <c r="N54" s="37">
        <v>84000</v>
      </c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s="40" customFormat="1" ht="12.75">
      <c r="A55" s="50"/>
      <c r="B55" s="56"/>
      <c r="C55" s="56">
        <v>4010</v>
      </c>
      <c r="D55" s="41" t="s">
        <v>78</v>
      </c>
      <c r="E55" s="41">
        <v>5543</v>
      </c>
      <c r="F55" s="41"/>
      <c r="G55" s="13">
        <v>376953</v>
      </c>
      <c r="H55" s="13">
        <v>376953</v>
      </c>
      <c r="I55" s="13">
        <v>376953</v>
      </c>
      <c r="J55" s="37">
        <v>0</v>
      </c>
      <c r="K55" s="37">
        <v>0</v>
      </c>
      <c r="L55" s="37">
        <v>0</v>
      </c>
      <c r="M55" s="65">
        <v>0</v>
      </c>
      <c r="N55" s="37">
        <v>0</v>
      </c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s="40" customFormat="1" ht="12.75">
      <c r="A56" s="50"/>
      <c r="B56" s="56"/>
      <c r="C56" s="56">
        <v>4040</v>
      </c>
      <c r="D56" s="41" t="s">
        <v>79</v>
      </c>
      <c r="E56" s="41">
        <v>57</v>
      </c>
      <c r="F56" s="41"/>
      <c r="G56" s="13">
        <v>29076</v>
      </c>
      <c r="H56" s="13">
        <v>29076</v>
      </c>
      <c r="I56" s="13">
        <v>29076</v>
      </c>
      <c r="J56" s="37">
        <v>0</v>
      </c>
      <c r="K56" s="37">
        <v>0</v>
      </c>
      <c r="L56" s="37">
        <v>0</v>
      </c>
      <c r="M56" s="65">
        <v>0</v>
      </c>
      <c r="N56" s="37">
        <v>0</v>
      </c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1:29" s="40" customFormat="1" ht="12.75">
      <c r="A57" s="50"/>
      <c r="B57" s="56"/>
      <c r="C57" s="56">
        <v>4110</v>
      </c>
      <c r="D57" s="41" t="s">
        <v>64</v>
      </c>
      <c r="E57" s="41">
        <v>1000</v>
      </c>
      <c r="F57" s="41"/>
      <c r="G57" s="13">
        <v>69620</v>
      </c>
      <c r="H57" s="13">
        <v>69620</v>
      </c>
      <c r="I57" s="37">
        <v>0</v>
      </c>
      <c r="J57" s="13">
        <v>69620</v>
      </c>
      <c r="K57" s="37">
        <v>0</v>
      </c>
      <c r="L57" s="37">
        <v>0</v>
      </c>
      <c r="M57" s="65">
        <v>0</v>
      </c>
      <c r="N57" s="37">
        <v>0</v>
      </c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1:29" s="40" customFormat="1" ht="12.75">
      <c r="A58" s="50"/>
      <c r="B58" s="56"/>
      <c r="C58" s="56">
        <v>4120</v>
      </c>
      <c r="D58" s="41" t="s">
        <v>80</v>
      </c>
      <c r="E58" s="41">
        <v>130</v>
      </c>
      <c r="F58" s="41"/>
      <c r="G58" s="13">
        <v>9760</v>
      </c>
      <c r="H58" s="13">
        <v>9760</v>
      </c>
      <c r="I58" s="37">
        <v>0</v>
      </c>
      <c r="J58" s="13">
        <v>9760</v>
      </c>
      <c r="K58" s="37">
        <v>0</v>
      </c>
      <c r="L58" s="37">
        <v>0</v>
      </c>
      <c r="M58" s="65">
        <v>0</v>
      </c>
      <c r="N58" s="37">
        <v>0</v>
      </c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1:29" s="40" customFormat="1" ht="12.75">
      <c r="A59" s="50"/>
      <c r="B59" s="56"/>
      <c r="C59" s="56">
        <v>4210</v>
      </c>
      <c r="D59" s="41" t="s">
        <v>66</v>
      </c>
      <c r="E59" s="41"/>
      <c r="F59" s="41">
        <v>4000</v>
      </c>
      <c r="G59" s="13">
        <v>67650</v>
      </c>
      <c r="H59" s="13">
        <v>67650</v>
      </c>
      <c r="I59" s="37">
        <v>0</v>
      </c>
      <c r="J59" s="37">
        <v>0</v>
      </c>
      <c r="K59" s="37">
        <v>0</v>
      </c>
      <c r="L59" s="37">
        <v>0</v>
      </c>
      <c r="M59" s="65">
        <v>0</v>
      </c>
      <c r="N59" s="37">
        <v>0</v>
      </c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</row>
    <row r="60" spans="1:29" s="40" customFormat="1" ht="12.75">
      <c r="A60" s="50"/>
      <c r="B60" s="56"/>
      <c r="C60" s="56">
        <v>4440</v>
      </c>
      <c r="D60" s="41" t="s">
        <v>81</v>
      </c>
      <c r="E60" s="41">
        <v>400</v>
      </c>
      <c r="F60" s="41"/>
      <c r="G60" s="13">
        <v>31900</v>
      </c>
      <c r="H60" s="13">
        <v>31900</v>
      </c>
      <c r="I60" s="37">
        <v>0</v>
      </c>
      <c r="J60" s="37">
        <v>0</v>
      </c>
      <c r="K60" s="37">
        <v>0</v>
      </c>
      <c r="L60" s="37">
        <v>0</v>
      </c>
      <c r="M60" s="65">
        <v>0</v>
      </c>
      <c r="N60" s="37">
        <v>0</v>
      </c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1:29" s="40" customFormat="1" ht="25.5">
      <c r="A61" s="50"/>
      <c r="B61" s="56"/>
      <c r="C61" s="56">
        <v>6050</v>
      </c>
      <c r="D61" s="41" t="s">
        <v>69</v>
      </c>
      <c r="E61" s="41">
        <v>80000</v>
      </c>
      <c r="F61" s="41"/>
      <c r="G61" s="13">
        <v>80000</v>
      </c>
      <c r="H61" s="13">
        <v>0</v>
      </c>
      <c r="I61" s="37">
        <v>0</v>
      </c>
      <c r="J61" s="37">
        <v>0</v>
      </c>
      <c r="K61" s="37">
        <v>0</v>
      </c>
      <c r="L61" s="37">
        <v>0</v>
      </c>
      <c r="M61" s="65">
        <v>0</v>
      </c>
      <c r="N61" s="37">
        <v>80000</v>
      </c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1:29" s="40" customFormat="1" ht="25.5">
      <c r="A62" s="50"/>
      <c r="B62" s="56"/>
      <c r="C62" s="56" t="s">
        <v>68</v>
      </c>
      <c r="D62" s="41" t="s">
        <v>82</v>
      </c>
      <c r="E62" s="41">
        <v>4000</v>
      </c>
      <c r="F62" s="41">
        <v>80000</v>
      </c>
      <c r="G62" s="13">
        <v>4000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65">
        <v>0</v>
      </c>
      <c r="N62" s="13">
        <v>4000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1:29" s="40" customFormat="1" ht="17.25" customHeight="1">
      <c r="A63" s="50"/>
      <c r="B63" s="56" t="s">
        <v>94</v>
      </c>
      <c r="C63" s="56"/>
      <c r="D63" s="41" t="s">
        <v>15</v>
      </c>
      <c r="E63" s="41">
        <f>SUM(E64:E69)</f>
        <v>37107</v>
      </c>
      <c r="F63" s="41">
        <f>SUM(F64:F69)</f>
        <v>5000</v>
      </c>
      <c r="G63" s="13">
        <v>1010271</v>
      </c>
      <c r="H63" s="37">
        <v>1010271</v>
      </c>
      <c r="I63" s="37">
        <v>724657</v>
      </c>
      <c r="J63" s="37">
        <f>SUM(J67:J68)</f>
        <v>144300</v>
      </c>
      <c r="K63" s="37">
        <v>0</v>
      </c>
      <c r="L63" s="37">
        <v>0</v>
      </c>
      <c r="M63" s="65">
        <v>0</v>
      </c>
      <c r="N63" s="37">
        <v>0</v>
      </c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1:29" s="40" customFormat="1" ht="12.75">
      <c r="A64" s="50"/>
      <c r="B64" s="56"/>
      <c r="C64" s="56" t="s">
        <v>96</v>
      </c>
      <c r="D64" s="41" t="s">
        <v>100</v>
      </c>
      <c r="E64" s="41"/>
      <c r="F64" s="41">
        <v>5000</v>
      </c>
      <c r="G64" s="13">
        <v>0</v>
      </c>
      <c r="H64" s="13">
        <v>0</v>
      </c>
      <c r="I64" s="37">
        <v>0</v>
      </c>
      <c r="J64" s="37">
        <v>0</v>
      </c>
      <c r="K64" s="37">
        <v>0</v>
      </c>
      <c r="L64" s="37">
        <v>0</v>
      </c>
      <c r="M64" s="65">
        <v>0</v>
      </c>
      <c r="N64" s="37">
        <v>0</v>
      </c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1:29" s="40" customFormat="1" ht="12.75">
      <c r="A65" s="50"/>
      <c r="B65" s="56"/>
      <c r="C65" s="56" t="s">
        <v>84</v>
      </c>
      <c r="D65" s="41" t="s">
        <v>78</v>
      </c>
      <c r="E65" s="41">
        <v>30200</v>
      </c>
      <c r="F65" s="41"/>
      <c r="G65" s="13">
        <v>672200</v>
      </c>
      <c r="H65" s="13">
        <v>672200</v>
      </c>
      <c r="I65" s="13">
        <v>672200</v>
      </c>
      <c r="J65" s="37">
        <v>0</v>
      </c>
      <c r="K65" s="37">
        <v>0</v>
      </c>
      <c r="L65" s="37">
        <v>0</v>
      </c>
      <c r="M65" s="65">
        <v>0</v>
      </c>
      <c r="N65" s="37">
        <v>0</v>
      </c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</row>
    <row r="66" spans="1:29" s="40" customFormat="1" ht="12.75">
      <c r="A66" s="50"/>
      <c r="B66" s="56"/>
      <c r="C66" s="56" t="s">
        <v>97</v>
      </c>
      <c r="D66" s="41" t="s">
        <v>79</v>
      </c>
      <c r="E66" s="41">
        <v>457</v>
      </c>
      <c r="F66" s="41"/>
      <c r="G66" s="13">
        <v>49457</v>
      </c>
      <c r="H66" s="13">
        <v>49457</v>
      </c>
      <c r="I66" s="13">
        <v>49457</v>
      </c>
      <c r="J66" s="37">
        <v>0</v>
      </c>
      <c r="K66" s="37">
        <v>0</v>
      </c>
      <c r="L66" s="37">
        <v>0</v>
      </c>
      <c r="M66" s="65">
        <v>0</v>
      </c>
      <c r="N66" s="37">
        <v>0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</row>
    <row r="67" spans="1:29" s="40" customFormat="1" ht="12.75">
      <c r="A67" s="50"/>
      <c r="B67" s="56"/>
      <c r="C67" s="56" t="s">
        <v>60</v>
      </c>
      <c r="D67" s="41" t="s">
        <v>64</v>
      </c>
      <c r="E67" s="41">
        <v>4400</v>
      </c>
      <c r="F67" s="41"/>
      <c r="G67" s="13">
        <v>126500</v>
      </c>
      <c r="H67" s="13">
        <v>126500</v>
      </c>
      <c r="I67" s="37">
        <v>0</v>
      </c>
      <c r="J67" s="13">
        <v>126500</v>
      </c>
      <c r="K67" s="37">
        <v>0</v>
      </c>
      <c r="L67" s="37">
        <v>0</v>
      </c>
      <c r="M67" s="65">
        <v>0</v>
      </c>
      <c r="N67" s="37">
        <v>0</v>
      </c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1:29" s="40" customFormat="1" ht="12.75">
      <c r="A68" s="50"/>
      <c r="B68" s="56"/>
      <c r="C68" s="56" t="s">
        <v>61</v>
      </c>
      <c r="D68" s="41" t="s">
        <v>80</v>
      </c>
      <c r="E68" s="41">
        <v>650</v>
      </c>
      <c r="F68" s="41"/>
      <c r="G68" s="13">
        <v>17800</v>
      </c>
      <c r="H68" s="13">
        <v>17800</v>
      </c>
      <c r="I68" s="37">
        <v>0</v>
      </c>
      <c r="J68" s="13">
        <v>17800</v>
      </c>
      <c r="K68" s="37">
        <v>0</v>
      </c>
      <c r="L68" s="37">
        <v>0</v>
      </c>
      <c r="M68" s="65">
        <v>0</v>
      </c>
      <c r="N68" s="37">
        <v>0</v>
      </c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</row>
    <row r="69" spans="1:29" s="40" customFormat="1" ht="12.75">
      <c r="A69" s="50"/>
      <c r="B69" s="56"/>
      <c r="C69" s="56" t="s">
        <v>98</v>
      </c>
      <c r="D69" s="41" t="s">
        <v>103</v>
      </c>
      <c r="E69" s="41">
        <v>1400</v>
      </c>
      <c r="F69" s="41"/>
      <c r="G69" s="13">
        <v>42200</v>
      </c>
      <c r="H69" s="13">
        <v>42200</v>
      </c>
      <c r="I69" s="37">
        <v>0</v>
      </c>
      <c r="J69" s="37">
        <v>0</v>
      </c>
      <c r="K69" s="37">
        <v>0</v>
      </c>
      <c r="L69" s="37">
        <v>0</v>
      </c>
      <c r="M69" s="65">
        <v>0</v>
      </c>
      <c r="N69" s="37">
        <v>0</v>
      </c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</row>
    <row r="70" spans="1:29" s="40" customFormat="1" ht="25.5">
      <c r="A70" s="50"/>
      <c r="B70" s="56" t="s">
        <v>35</v>
      </c>
      <c r="C70" s="56"/>
      <c r="D70" s="41" t="s">
        <v>45</v>
      </c>
      <c r="E70" s="41">
        <v>39</v>
      </c>
      <c r="F70" s="41">
        <v>39</v>
      </c>
      <c r="G70" s="13">
        <v>156098</v>
      </c>
      <c r="H70" s="37">
        <v>156098</v>
      </c>
      <c r="I70" s="37">
        <v>108718</v>
      </c>
      <c r="J70" s="37">
        <v>20750</v>
      </c>
      <c r="K70" s="37">
        <v>0</v>
      </c>
      <c r="L70" s="37">
        <v>0</v>
      </c>
      <c r="M70" s="65">
        <v>0</v>
      </c>
      <c r="N70" s="37">
        <v>0</v>
      </c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</row>
    <row r="71" spans="1:29" s="40" customFormat="1" ht="12.75">
      <c r="A71" s="50"/>
      <c r="B71" s="56"/>
      <c r="C71" s="56" t="s">
        <v>97</v>
      </c>
      <c r="D71" s="41" t="s">
        <v>79</v>
      </c>
      <c r="E71" s="41"/>
      <c r="F71" s="41">
        <v>39</v>
      </c>
      <c r="G71" s="13">
        <v>7347</v>
      </c>
      <c r="H71" s="13">
        <v>7347</v>
      </c>
      <c r="I71" s="13">
        <v>7347</v>
      </c>
      <c r="J71" s="37">
        <v>0</v>
      </c>
      <c r="K71" s="37">
        <v>0</v>
      </c>
      <c r="L71" s="37">
        <v>0</v>
      </c>
      <c r="M71" s="65">
        <v>0</v>
      </c>
      <c r="N71" s="37">
        <v>0</v>
      </c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</row>
    <row r="72" spans="1:29" s="40" customFormat="1" ht="12.75">
      <c r="A72" s="50"/>
      <c r="B72" s="56"/>
      <c r="C72" s="56" t="s">
        <v>72</v>
      </c>
      <c r="D72" s="41" t="s">
        <v>66</v>
      </c>
      <c r="E72" s="41">
        <v>27</v>
      </c>
      <c r="F72" s="41"/>
      <c r="G72" s="13">
        <v>5827</v>
      </c>
      <c r="H72" s="13">
        <v>5827</v>
      </c>
      <c r="I72" s="37">
        <v>0</v>
      </c>
      <c r="J72" s="37">
        <v>0</v>
      </c>
      <c r="K72" s="37">
        <v>0</v>
      </c>
      <c r="L72" s="37">
        <v>0</v>
      </c>
      <c r="M72" s="65">
        <v>0</v>
      </c>
      <c r="N72" s="37">
        <v>0</v>
      </c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</row>
    <row r="73" spans="1:29" s="40" customFormat="1" ht="12.75">
      <c r="A73" s="50"/>
      <c r="B73" s="56"/>
      <c r="C73" s="56" t="s">
        <v>98</v>
      </c>
      <c r="D73" s="41" t="s">
        <v>103</v>
      </c>
      <c r="E73" s="41">
        <v>12</v>
      </c>
      <c r="F73" s="41"/>
      <c r="G73" s="13">
        <v>2953</v>
      </c>
      <c r="H73" s="13">
        <v>2953</v>
      </c>
      <c r="I73" s="37">
        <v>0</v>
      </c>
      <c r="J73" s="37">
        <v>0</v>
      </c>
      <c r="K73" s="37">
        <v>0</v>
      </c>
      <c r="L73" s="37">
        <v>0</v>
      </c>
      <c r="M73" s="65">
        <v>0</v>
      </c>
      <c r="N73" s="37">
        <v>0</v>
      </c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1:29" s="40" customFormat="1" ht="21" customHeight="1">
      <c r="A74" s="24">
        <v>851</v>
      </c>
      <c r="B74" s="57"/>
      <c r="C74" s="57"/>
      <c r="D74" s="38" t="s">
        <v>105</v>
      </c>
      <c r="E74" s="38">
        <v>1000</v>
      </c>
      <c r="F74" s="38">
        <v>1000</v>
      </c>
      <c r="G74" s="25">
        <v>86000</v>
      </c>
      <c r="H74" s="39">
        <v>86000</v>
      </c>
      <c r="I74" s="39">
        <v>26550</v>
      </c>
      <c r="J74" s="39">
        <v>500</v>
      </c>
      <c r="K74" s="39">
        <v>7000</v>
      </c>
      <c r="L74" s="39">
        <v>0</v>
      </c>
      <c r="M74" s="64">
        <v>0</v>
      </c>
      <c r="N74" s="39">
        <v>0</v>
      </c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1:29" s="40" customFormat="1" ht="16.5" customHeight="1">
      <c r="A75" s="50"/>
      <c r="B75" s="56">
        <v>85154</v>
      </c>
      <c r="C75" s="56"/>
      <c r="D75" s="41" t="s">
        <v>106</v>
      </c>
      <c r="E75" s="41">
        <v>1000</v>
      </c>
      <c r="F75" s="41">
        <v>1000</v>
      </c>
      <c r="G75" s="13">
        <v>82000</v>
      </c>
      <c r="H75" s="37">
        <v>82000</v>
      </c>
      <c r="I75" s="37">
        <f>SUM(I76:I78)</f>
        <v>26550</v>
      </c>
      <c r="J75" s="37">
        <v>500</v>
      </c>
      <c r="K75" s="37">
        <f>SUM(K76:K78)</f>
        <v>2000</v>
      </c>
      <c r="L75" s="37">
        <v>0</v>
      </c>
      <c r="M75" s="65">
        <v>0</v>
      </c>
      <c r="N75" s="37">
        <v>0</v>
      </c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  <row r="76" spans="1:29" s="40" customFormat="1" ht="38.25">
      <c r="A76" s="50"/>
      <c r="B76" s="56"/>
      <c r="C76" s="56" t="s">
        <v>104</v>
      </c>
      <c r="D76" s="41" t="s">
        <v>107</v>
      </c>
      <c r="E76" s="41">
        <v>500</v>
      </c>
      <c r="F76" s="41"/>
      <c r="G76" s="13">
        <v>2000</v>
      </c>
      <c r="H76" s="13">
        <v>2000</v>
      </c>
      <c r="I76" s="37">
        <v>0</v>
      </c>
      <c r="J76" s="37">
        <v>0</v>
      </c>
      <c r="K76" s="13">
        <v>2000</v>
      </c>
      <c r="L76" s="37">
        <v>0</v>
      </c>
      <c r="M76" s="65">
        <v>0</v>
      </c>
      <c r="N76" s="37">
        <v>0</v>
      </c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1:29" s="40" customFormat="1" ht="12.75">
      <c r="A77" s="50"/>
      <c r="B77" s="56"/>
      <c r="C77" s="56">
        <v>4120</v>
      </c>
      <c r="D77" s="41" t="s">
        <v>80</v>
      </c>
      <c r="E77" s="41">
        <v>50</v>
      </c>
      <c r="F77" s="41">
        <v>0</v>
      </c>
      <c r="G77" s="13">
        <v>50</v>
      </c>
      <c r="H77" s="13">
        <v>50</v>
      </c>
      <c r="I77" s="37">
        <v>0</v>
      </c>
      <c r="J77" s="37">
        <v>50</v>
      </c>
      <c r="K77" s="13">
        <v>0</v>
      </c>
      <c r="L77" s="37">
        <v>0</v>
      </c>
      <c r="M77" s="65">
        <v>0</v>
      </c>
      <c r="N77" s="37">
        <v>0</v>
      </c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1:29" s="40" customFormat="1" ht="12.75">
      <c r="A78" s="50"/>
      <c r="B78" s="56"/>
      <c r="C78" s="56" t="s">
        <v>62</v>
      </c>
      <c r="D78" s="41" t="s">
        <v>65</v>
      </c>
      <c r="E78" s="41"/>
      <c r="F78" s="41">
        <v>1000</v>
      </c>
      <c r="G78" s="13">
        <v>26550</v>
      </c>
      <c r="H78" s="13">
        <v>26550</v>
      </c>
      <c r="I78" s="13">
        <v>26550</v>
      </c>
      <c r="J78" s="37">
        <v>0</v>
      </c>
      <c r="K78" s="37">
        <v>0</v>
      </c>
      <c r="L78" s="37">
        <v>0</v>
      </c>
      <c r="M78" s="65">
        <v>0</v>
      </c>
      <c r="N78" s="37">
        <v>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</row>
    <row r="79" spans="1:29" s="43" customFormat="1" ht="25.5">
      <c r="A79" s="50"/>
      <c r="B79" s="56"/>
      <c r="C79" s="56">
        <v>4610</v>
      </c>
      <c r="D79" s="41" t="s">
        <v>322</v>
      </c>
      <c r="E79" s="41">
        <v>450</v>
      </c>
      <c r="F79" s="41">
        <v>0</v>
      </c>
      <c r="G79" s="13">
        <v>450</v>
      </c>
      <c r="H79" s="13">
        <v>450</v>
      </c>
      <c r="I79" s="13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1:29" s="43" customFormat="1" ht="9" customHeight="1">
      <c r="A80" s="50"/>
      <c r="B80" s="56"/>
      <c r="C80" s="56"/>
      <c r="D80" s="41"/>
      <c r="E80" s="41"/>
      <c r="F80" s="41"/>
      <c r="G80" s="13"/>
      <c r="H80" s="37"/>
      <c r="I80" s="37"/>
      <c r="J80" s="37"/>
      <c r="K80" s="37"/>
      <c r="L80" s="37"/>
      <c r="M80" s="37"/>
      <c r="N80" s="37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</row>
    <row r="81" spans="1:29" s="40" customFormat="1" ht="20.25" customHeight="1">
      <c r="A81" s="24" t="s">
        <v>30</v>
      </c>
      <c r="B81" s="57"/>
      <c r="C81" s="57"/>
      <c r="D81" s="38" t="s">
        <v>108</v>
      </c>
      <c r="E81" s="38">
        <f>SUM(E82,E88,E92)</f>
        <v>1590</v>
      </c>
      <c r="F81" s="38">
        <f>SUM(F82,F88,F92,F90,F86)</f>
        <v>29290</v>
      </c>
      <c r="G81" s="25">
        <v>3805885</v>
      </c>
      <c r="H81" s="25">
        <v>3805885</v>
      </c>
      <c r="I81" s="25">
        <v>228184</v>
      </c>
      <c r="J81" s="25">
        <v>495657</v>
      </c>
      <c r="K81" s="25">
        <v>290</v>
      </c>
      <c r="L81" s="25">
        <v>0</v>
      </c>
      <c r="M81" s="67">
        <v>0</v>
      </c>
      <c r="N81" s="25">
        <v>0</v>
      </c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</row>
    <row r="82" spans="1:29" s="40" customFormat="1" ht="38.25">
      <c r="A82" s="50"/>
      <c r="B82" s="56" t="s">
        <v>29</v>
      </c>
      <c r="C82" s="56"/>
      <c r="D82" s="41" t="s">
        <v>28</v>
      </c>
      <c r="E82" s="41">
        <v>290</v>
      </c>
      <c r="F82" s="41">
        <v>26000</v>
      </c>
      <c r="G82" s="13">
        <v>2663290</v>
      </c>
      <c r="H82" s="37">
        <v>2663290</v>
      </c>
      <c r="I82" s="37">
        <v>50278</v>
      </c>
      <c r="J82" s="37">
        <v>107732</v>
      </c>
      <c r="K82" s="37">
        <v>290</v>
      </c>
      <c r="L82" s="37">
        <v>0</v>
      </c>
      <c r="M82" s="65">
        <v>0</v>
      </c>
      <c r="N82" s="37">
        <v>0</v>
      </c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</row>
    <row r="83" spans="1:29" s="40" customFormat="1" ht="38.25">
      <c r="A83" s="50"/>
      <c r="B83" s="56"/>
      <c r="C83" s="56">
        <v>2910</v>
      </c>
      <c r="D83" s="41" t="s">
        <v>296</v>
      </c>
      <c r="E83" s="41">
        <v>290</v>
      </c>
      <c r="F83" s="41"/>
      <c r="G83" s="13">
        <v>290</v>
      </c>
      <c r="H83" s="37">
        <v>290</v>
      </c>
      <c r="I83" s="37"/>
      <c r="J83" s="37"/>
      <c r="K83" s="37">
        <v>290</v>
      </c>
      <c r="L83" s="37">
        <v>0</v>
      </c>
      <c r="M83" s="65">
        <v>0</v>
      </c>
      <c r="N83" s="37">
        <v>0</v>
      </c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</row>
    <row r="84" spans="1:29" s="40" customFormat="1" ht="12.75">
      <c r="A84" s="50"/>
      <c r="B84" s="56"/>
      <c r="C84" s="56" t="s">
        <v>95</v>
      </c>
      <c r="D84" s="41" t="s">
        <v>99</v>
      </c>
      <c r="E84" s="41"/>
      <c r="F84" s="41">
        <v>25220</v>
      </c>
      <c r="G84" s="13">
        <v>2488040</v>
      </c>
      <c r="H84" s="13">
        <v>2488040</v>
      </c>
      <c r="I84" s="37">
        <v>0</v>
      </c>
      <c r="J84" s="37">
        <v>0</v>
      </c>
      <c r="K84" s="37">
        <v>0</v>
      </c>
      <c r="L84" s="37">
        <v>0</v>
      </c>
      <c r="M84" s="65">
        <v>0</v>
      </c>
      <c r="N84" s="37">
        <v>0</v>
      </c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</row>
    <row r="85" spans="1:29" s="40" customFormat="1" ht="12.75">
      <c r="A85" s="50"/>
      <c r="B85" s="56"/>
      <c r="C85" s="56" t="s">
        <v>72</v>
      </c>
      <c r="D85" s="41" t="s">
        <v>66</v>
      </c>
      <c r="E85" s="41"/>
      <c r="F85" s="41">
        <v>780</v>
      </c>
      <c r="G85" s="13">
        <v>7626</v>
      </c>
      <c r="H85" s="13">
        <v>7626</v>
      </c>
      <c r="I85" s="13">
        <v>0</v>
      </c>
      <c r="J85" s="13">
        <v>0</v>
      </c>
      <c r="K85" s="37">
        <v>0</v>
      </c>
      <c r="L85" s="37">
        <v>0</v>
      </c>
      <c r="M85" s="65">
        <v>0</v>
      </c>
      <c r="N85" s="37">
        <v>0</v>
      </c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</row>
    <row r="86" spans="1:29" s="40" customFormat="1" ht="51">
      <c r="A86" s="50"/>
      <c r="B86" s="56" t="s">
        <v>32</v>
      </c>
      <c r="C86" s="56"/>
      <c r="D86" s="41" t="s">
        <v>109</v>
      </c>
      <c r="E86" s="41"/>
      <c r="F86" s="41">
        <v>2000</v>
      </c>
      <c r="G86" s="13">
        <v>22000</v>
      </c>
      <c r="H86" s="37">
        <v>22000</v>
      </c>
      <c r="I86" s="37">
        <v>0</v>
      </c>
      <c r="J86" s="37">
        <f>SUM(J87)</f>
        <v>22000</v>
      </c>
      <c r="K86" s="37">
        <v>0</v>
      </c>
      <c r="L86" s="37">
        <v>0</v>
      </c>
      <c r="M86" s="65">
        <v>0</v>
      </c>
      <c r="N86" s="37">
        <v>0</v>
      </c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</row>
    <row r="87" spans="1:29" s="40" customFormat="1" ht="12.75">
      <c r="A87" s="50"/>
      <c r="B87" s="56"/>
      <c r="C87" s="56">
        <v>4130</v>
      </c>
      <c r="D87" s="41" t="s">
        <v>110</v>
      </c>
      <c r="E87" s="41"/>
      <c r="F87" s="41">
        <v>2000</v>
      </c>
      <c r="G87" s="13">
        <v>22000</v>
      </c>
      <c r="H87" s="13">
        <v>22000</v>
      </c>
      <c r="I87" s="37">
        <v>0</v>
      </c>
      <c r="J87" s="13">
        <v>22000</v>
      </c>
      <c r="K87" s="13">
        <v>0</v>
      </c>
      <c r="L87" s="13">
        <v>0</v>
      </c>
      <c r="M87" s="66">
        <v>0</v>
      </c>
      <c r="N87" s="13">
        <v>0</v>
      </c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</row>
    <row r="88" spans="1:29" s="40" customFormat="1" ht="15.75" customHeight="1">
      <c r="A88" s="50"/>
      <c r="B88" s="56" t="s">
        <v>33</v>
      </c>
      <c r="C88" s="56"/>
      <c r="D88" s="41" t="s">
        <v>16</v>
      </c>
      <c r="E88" s="41">
        <v>300</v>
      </c>
      <c r="F88" s="41"/>
      <c r="G88" s="13">
        <v>329600</v>
      </c>
      <c r="H88" s="37">
        <v>329600</v>
      </c>
      <c r="I88" s="37">
        <v>0</v>
      </c>
      <c r="J88" s="37">
        <v>329600</v>
      </c>
      <c r="K88" s="13">
        <v>0</v>
      </c>
      <c r="L88" s="13">
        <v>0</v>
      </c>
      <c r="M88" s="66">
        <v>0</v>
      </c>
      <c r="N88" s="13">
        <v>0</v>
      </c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</row>
    <row r="89" spans="1:29" s="40" customFormat="1" ht="12.75">
      <c r="A89" s="50"/>
      <c r="B89" s="56"/>
      <c r="C89" s="56">
        <v>3110</v>
      </c>
      <c r="D89" s="41" t="s">
        <v>99</v>
      </c>
      <c r="E89" s="41"/>
      <c r="F89" s="41"/>
      <c r="G89" s="13">
        <v>329600</v>
      </c>
      <c r="H89" s="13">
        <v>329600</v>
      </c>
      <c r="I89" s="37">
        <v>0</v>
      </c>
      <c r="J89" s="37">
        <v>329600</v>
      </c>
      <c r="K89" s="13">
        <v>0</v>
      </c>
      <c r="L89" s="13">
        <v>0</v>
      </c>
      <c r="M89" s="66">
        <v>0</v>
      </c>
      <c r="N89" s="13">
        <v>0</v>
      </c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</row>
    <row r="90" spans="1:29" s="40" customFormat="1" ht="15.75" customHeight="1">
      <c r="A90" s="50"/>
      <c r="B90" s="56" t="s">
        <v>34</v>
      </c>
      <c r="C90" s="56"/>
      <c r="D90" s="41" t="s">
        <v>17</v>
      </c>
      <c r="E90" s="41"/>
      <c r="F90" s="41">
        <v>290</v>
      </c>
      <c r="G90" s="13">
        <v>196978</v>
      </c>
      <c r="H90" s="13">
        <v>196978</v>
      </c>
      <c r="I90" s="13">
        <v>137610</v>
      </c>
      <c r="J90" s="13">
        <v>28060</v>
      </c>
      <c r="K90" s="13">
        <f>SUM(K91:K91)</f>
        <v>0</v>
      </c>
      <c r="L90" s="13">
        <f>SUM(L91:L91)</f>
        <v>0</v>
      </c>
      <c r="M90" s="66">
        <f>SUM(M91:M91)</f>
        <v>0</v>
      </c>
      <c r="N90" s="13">
        <f>SUM(N91:N91)</f>
        <v>0</v>
      </c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</row>
    <row r="91" spans="1:29" s="40" customFormat="1" ht="12.75">
      <c r="A91" s="50"/>
      <c r="B91" s="56"/>
      <c r="C91" s="56">
        <v>4210</v>
      </c>
      <c r="D91" s="41" t="s">
        <v>66</v>
      </c>
      <c r="E91" s="41"/>
      <c r="F91" s="41">
        <v>290</v>
      </c>
      <c r="G91" s="13">
        <v>8210</v>
      </c>
      <c r="H91" s="13">
        <v>8210</v>
      </c>
      <c r="I91" s="37">
        <v>0</v>
      </c>
      <c r="J91" s="37">
        <v>0</v>
      </c>
      <c r="K91" s="13">
        <v>0</v>
      </c>
      <c r="L91" s="13">
        <v>0</v>
      </c>
      <c r="M91" s="66">
        <v>0</v>
      </c>
      <c r="N91" s="13">
        <v>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</row>
    <row r="92" spans="1:29" s="43" customFormat="1" ht="38.25">
      <c r="A92" s="50"/>
      <c r="B92" s="56">
        <v>85220</v>
      </c>
      <c r="C92" s="56"/>
      <c r="D92" s="41" t="s">
        <v>323</v>
      </c>
      <c r="E92" s="41">
        <v>1000</v>
      </c>
      <c r="F92" s="41">
        <v>1000</v>
      </c>
      <c r="G92" s="13">
        <v>4000</v>
      </c>
      <c r="H92" s="13">
        <v>4000</v>
      </c>
      <c r="I92" s="37">
        <v>0</v>
      </c>
      <c r="J92" s="37">
        <v>0</v>
      </c>
      <c r="K92" s="13">
        <v>0</v>
      </c>
      <c r="L92" s="13">
        <v>0</v>
      </c>
      <c r="M92" s="13">
        <v>0</v>
      </c>
      <c r="N92" s="13">
        <v>0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</row>
    <row r="93" spans="1:29" s="43" customFormat="1" ht="12.75">
      <c r="A93" s="50"/>
      <c r="B93" s="56"/>
      <c r="C93" s="56">
        <v>4210</v>
      </c>
      <c r="D93" s="41" t="s">
        <v>66</v>
      </c>
      <c r="E93" s="41">
        <v>1000</v>
      </c>
      <c r="F93" s="41"/>
      <c r="G93" s="13">
        <v>3000</v>
      </c>
      <c r="H93" s="13">
        <v>3000</v>
      </c>
      <c r="I93" s="37">
        <v>0</v>
      </c>
      <c r="J93" s="37">
        <v>0</v>
      </c>
      <c r="K93" s="13">
        <v>0</v>
      </c>
      <c r="L93" s="13">
        <v>0</v>
      </c>
      <c r="M93" s="13">
        <v>0</v>
      </c>
      <c r="N93" s="13">
        <v>0</v>
      </c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</row>
    <row r="94" spans="1:29" s="43" customFormat="1" ht="12.75">
      <c r="A94" s="50"/>
      <c r="B94" s="56"/>
      <c r="C94" s="56">
        <v>4300</v>
      </c>
      <c r="D94" s="41" t="s">
        <v>67</v>
      </c>
      <c r="E94" s="41"/>
      <c r="F94" s="41">
        <v>1000</v>
      </c>
      <c r="G94" s="13">
        <v>1000</v>
      </c>
      <c r="H94" s="13">
        <v>1000</v>
      </c>
      <c r="I94" s="37">
        <v>0</v>
      </c>
      <c r="J94" s="37">
        <v>0</v>
      </c>
      <c r="K94" s="13">
        <v>0</v>
      </c>
      <c r="L94" s="13">
        <v>0</v>
      </c>
      <c r="M94" s="13">
        <v>0</v>
      </c>
      <c r="N94" s="13">
        <v>0</v>
      </c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</row>
    <row r="95" spans="1:29" s="43" customFormat="1" ht="6.75" customHeight="1">
      <c r="A95" s="50"/>
      <c r="B95" s="56"/>
      <c r="C95" s="56"/>
      <c r="D95" s="41"/>
      <c r="E95" s="41"/>
      <c r="F95" s="41"/>
      <c r="G95" s="13"/>
      <c r="H95" s="37"/>
      <c r="I95" s="37"/>
      <c r="J95" s="37"/>
      <c r="K95" s="37"/>
      <c r="L95" s="37"/>
      <c r="M95" s="37"/>
      <c r="N95" s="37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</row>
    <row r="96" spans="1:29" s="40" customFormat="1" ht="18" customHeight="1">
      <c r="A96" s="24">
        <v>854</v>
      </c>
      <c r="B96" s="57"/>
      <c r="C96" s="57"/>
      <c r="D96" s="38" t="s">
        <v>18</v>
      </c>
      <c r="E96" s="38">
        <v>13200</v>
      </c>
      <c r="F96" s="38">
        <v>0</v>
      </c>
      <c r="G96" s="25">
        <v>177227</v>
      </c>
      <c r="H96" s="25">
        <v>177227</v>
      </c>
      <c r="I96" s="25">
        <v>110629</v>
      </c>
      <c r="J96" s="25">
        <v>20050</v>
      </c>
      <c r="K96" s="25">
        <v>14385</v>
      </c>
      <c r="L96" s="25">
        <v>0</v>
      </c>
      <c r="M96" s="67">
        <v>0</v>
      </c>
      <c r="N96" s="25">
        <v>0</v>
      </c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</row>
    <row r="97" spans="1:29" s="40" customFormat="1" ht="17.25" customHeight="1">
      <c r="A97" s="50"/>
      <c r="B97" s="56">
        <v>85401</v>
      </c>
      <c r="C97" s="56"/>
      <c r="D97" s="41" t="s">
        <v>19</v>
      </c>
      <c r="E97" s="41">
        <f>SUM(E98:E101)</f>
        <v>2200</v>
      </c>
      <c r="F97" s="41">
        <f>SUM(F98:F101)</f>
        <v>0</v>
      </c>
      <c r="G97" s="13">
        <v>148842</v>
      </c>
      <c r="H97" s="13">
        <v>148842</v>
      </c>
      <c r="I97" s="13">
        <f aca="true" t="shared" si="0" ref="I97:N97">SUM(I98:I101)</f>
        <v>103329</v>
      </c>
      <c r="J97" s="13">
        <f t="shared" si="0"/>
        <v>20050</v>
      </c>
      <c r="K97" s="13">
        <f t="shared" si="0"/>
        <v>0</v>
      </c>
      <c r="L97" s="13">
        <f t="shared" si="0"/>
        <v>0</v>
      </c>
      <c r="M97" s="66">
        <f t="shared" si="0"/>
        <v>0</v>
      </c>
      <c r="N97" s="13">
        <f t="shared" si="0"/>
        <v>0</v>
      </c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</row>
    <row r="98" spans="1:29" s="40" customFormat="1" ht="12.75">
      <c r="A98" s="50"/>
      <c r="B98" s="56"/>
      <c r="C98" s="56">
        <v>4010</v>
      </c>
      <c r="D98" s="41" t="s">
        <v>78</v>
      </c>
      <c r="E98" s="41">
        <v>1700</v>
      </c>
      <c r="F98" s="41"/>
      <c r="G98" s="13">
        <v>103329</v>
      </c>
      <c r="H98" s="13">
        <v>103329</v>
      </c>
      <c r="I98" s="13">
        <v>103329</v>
      </c>
      <c r="J98" s="37">
        <v>0</v>
      </c>
      <c r="K98" s="37">
        <v>0</v>
      </c>
      <c r="L98" s="37">
        <v>0</v>
      </c>
      <c r="M98" s="65">
        <v>0</v>
      </c>
      <c r="N98" s="37">
        <v>0</v>
      </c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</row>
    <row r="99" spans="1:29" s="40" customFormat="1" ht="12.75">
      <c r="A99" s="50"/>
      <c r="B99" s="56"/>
      <c r="C99" s="56">
        <v>4110</v>
      </c>
      <c r="D99" s="41" t="s">
        <v>64</v>
      </c>
      <c r="E99" s="41">
        <v>300</v>
      </c>
      <c r="F99" s="41"/>
      <c r="G99" s="13">
        <v>17550</v>
      </c>
      <c r="H99" s="13">
        <v>17550</v>
      </c>
      <c r="I99" s="37">
        <v>0</v>
      </c>
      <c r="J99" s="13">
        <v>17550</v>
      </c>
      <c r="K99" s="37">
        <v>0</v>
      </c>
      <c r="L99" s="37">
        <v>0</v>
      </c>
      <c r="M99" s="65">
        <v>0</v>
      </c>
      <c r="N99" s="37">
        <v>0</v>
      </c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</row>
    <row r="100" spans="1:29" s="40" customFormat="1" ht="12.75">
      <c r="A100" s="50"/>
      <c r="B100" s="56"/>
      <c r="C100" s="56">
        <v>4120</v>
      </c>
      <c r="D100" s="41" t="s">
        <v>80</v>
      </c>
      <c r="E100" s="41">
        <v>50</v>
      </c>
      <c r="F100" s="41"/>
      <c r="G100" s="13">
        <v>2500</v>
      </c>
      <c r="H100" s="13">
        <v>2500</v>
      </c>
      <c r="I100" s="37">
        <v>0</v>
      </c>
      <c r="J100" s="13">
        <v>2500</v>
      </c>
      <c r="K100" s="37">
        <v>0</v>
      </c>
      <c r="L100" s="37">
        <v>0</v>
      </c>
      <c r="M100" s="65">
        <v>0</v>
      </c>
      <c r="N100" s="37">
        <v>0</v>
      </c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</row>
    <row r="101" spans="1:29" s="40" customFormat="1" ht="12.75">
      <c r="A101" s="50"/>
      <c r="B101" s="56"/>
      <c r="C101" s="56">
        <v>4440</v>
      </c>
      <c r="D101" s="41" t="s">
        <v>81</v>
      </c>
      <c r="E101" s="41">
        <v>150</v>
      </c>
      <c r="F101" s="41"/>
      <c r="G101" s="13">
        <v>6850</v>
      </c>
      <c r="H101" s="13">
        <v>6850</v>
      </c>
      <c r="I101" s="37">
        <v>0</v>
      </c>
      <c r="J101" s="37">
        <v>0</v>
      </c>
      <c r="K101" s="37">
        <v>0</v>
      </c>
      <c r="L101" s="37">
        <v>0</v>
      </c>
      <c r="M101" s="65">
        <v>0</v>
      </c>
      <c r="N101" s="37">
        <v>0</v>
      </c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</row>
    <row r="102" spans="1:29" s="40" customFormat="1" ht="15.75" customHeight="1">
      <c r="A102" s="50"/>
      <c r="B102" s="56" t="s">
        <v>44</v>
      </c>
      <c r="C102" s="56"/>
      <c r="D102" s="41" t="s">
        <v>43</v>
      </c>
      <c r="E102" s="41">
        <v>11000</v>
      </c>
      <c r="F102" s="41">
        <v>0</v>
      </c>
      <c r="G102" s="13">
        <v>14000</v>
      </c>
      <c r="H102" s="37">
        <v>14000</v>
      </c>
      <c r="I102" s="37">
        <v>0</v>
      </c>
      <c r="J102" s="37">
        <v>0</v>
      </c>
      <c r="K102" s="37">
        <v>0</v>
      </c>
      <c r="L102" s="37">
        <v>0</v>
      </c>
      <c r="M102" s="65">
        <v>0</v>
      </c>
      <c r="N102" s="37">
        <v>0</v>
      </c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</row>
    <row r="103" spans="1:29" s="40" customFormat="1" ht="15.75" customHeight="1">
      <c r="A103" s="50"/>
      <c r="B103" s="56"/>
      <c r="C103" s="56">
        <v>3240</v>
      </c>
      <c r="D103" s="41" t="s">
        <v>100</v>
      </c>
      <c r="E103" s="41">
        <v>11000</v>
      </c>
      <c r="F103" s="41"/>
      <c r="G103" s="13">
        <v>11000</v>
      </c>
      <c r="H103" s="37">
        <v>11000</v>
      </c>
      <c r="I103" s="37"/>
      <c r="J103" s="37"/>
      <c r="K103" s="37"/>
      <c r="L103" s="37"/>
      <c r="M103" s="65"/>
      <c r="N103" s="37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</row>
    <row r="104" spans="1:29" s="43" customFormat="1" ht="6" customHeight="1">
      <c r="A104" s="52"/>
      <c r="B104" s="59"/>
      <c r="C104" s="59"/>
      <c r="D104" s="44"/>
      <c r="E104" s="44"/>
      <c r="F104" s="44"/>
      <c r="G104" s="33"/>
      <c r="H104" s="42"/>
      <c r="I104" s="42"/>
      <c r="J104" s="42"/>
      <c r="K104" s="42"/>
      <c r="L104" s="42"/>
      <c r="M104" s="42"/>
      <c r="N104" s="37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</row>
    <row r="105" spans="1:29" s="40" customFormat="1" ht="25.5">
      <c r="A105" s="24">
        <v>900</v>
      </c>
      <c r="B105" s="57"/>
      <c r="C105" s="57"/>
      <c r="D105" s="38" t="s">
        <v>20</v>
      </c>
      <c r="E105" s="38">
        <v>75000</v>
      </c>
      <c r="F105" s="38">
        <v>0</v>
      </c>
      <c r="G105" s="25">
        <v>654669</v>
      </c>
      <c r="H105" s="25">
        <v>559669</v>
      </c>
      <c r="I105" s="25">
        <v>128582</v>
      </c>
      <c r="J105" s="25">
        <v>24115</v>
      </c>
      <c r="K105" s="25">
        <v>34500</v>
      </c>
      <c r="L105" s="25">
        <v>0</v>
      </c>
      <c r="M105" s="67">
        <v>0</v>
      </c>
      <c r="N105" s="25">
        <v>95000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</row>
    <row r="106" spans="1:29" s="40" customFormat="1" ht="18.75" customHeight="1">
      <c r="A106" s="50"/>
      <c r="B106" s="56">
        <v>90003</v>
      </c>
      <c r="C106" s="56"/>
      <c r="D106" s="41" t="s">
        <v>111</v>
      </c>
      <c r="E106" s="41">
        <v>75000</v>
      </c>
      <c r="F106" s="41">
        <v>0</v>
      </c>
      <c r="G106" s="13">
        <v>167085</v>
      </c>
      <c r="H106" s="13">
        <v>72085</v>
      </c>
      <c r="I106" s="13">
        <v>8600</v>
      </c>
      <c r="J106" s="13">
        <v>1485</v>
      </c>
      <c r="K106" s="13">
        <f>SUM(K107:K107)</f>
        <v>0</v>
      </c>
      <c r="L106" s="13">
        <f>SUM(L107:L107)</f>
        <v>0</v>
      </c>
      <c r="M106" s="66">
        <f>SUM(M107:M107)</f>
        <v>0</v>
      </c>
      <c r="N106" s="13">
        <f>SUM(N107:N107)</f>
        <v>95000</v>
      </c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</row>
    <row r="107" spans="1:29" s="40" customFormat="1" ht="25.5">
      <c r="A107" s="50"/>
      <c r="B107" s="56"/>
      <c r="C107" s="56" t="s">
        <v>68</v>
      </c>
      <c r="D107" s="41" t="s">
        <v>70</v>
      </c>
      <c r="E107" s="41">
        <v>75000</v>
      </c>
      <c r="F107" s="41">
        <v>0</v>
      </c>
      <c r="G107" s="13">
        <v>95000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65">
        <v>0</v>
      </c>
      <c r="N107" s="13">
        <v>95000</v>
      </c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</row>
    <row r="108" spans="1:29" s="43" customFormat="1" ht="6.75" customHeight="1">
      <c r="A108" s="36"/>
      <c r="B108" s="63"/>
      <c r="C108" s="63"/>
      <c r="D108" s="49"/>
      <c r="E108" s="49"/>
      <c r="F108" s="49"/>
      <c r="G108" s="48"/>
      <c r="H108" s="42"/>
      <c r="I108" s="42"/>
      <c r="J108" s="42"/>
      <c r="K108" s="42"/>
      <c r="L108" s="42"/>
      <c r="M108" s="42"/>
      <c r="N108" s="37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</row>
    <row r="109" spans="1:29" s="40" customFormat="1" ht="25.5">
      <c r="A109" s="24">
        <v>921</v>
      </c>
      <c r="B109" s="57"/>
      <c r="C109" s="57"/>
      <c r="D109" s="38" t="s">
        <v>21</v>
      </c>
      <c r="E109" s="38"/>
      <c r="F109" s="38"/>
      <c r="G109" s="25">
        <v>540000</v>
      </c>
      <c r="H109" s="25">
        <v>540000</v>
      </c>
      <c r="I109" s="25">
        <v>1500</v>
      </c>
      <c r="J109" s="25">
        <v>0</v>
      </c>
      <c r="K109" s="25">
        <v>505000</v>
      </c>
      <c r="L109" s="25">
        <v>0</v>
      </c>
      <c r="M109" s="67">
        <v>0</v>
      </c>
      <c r="N109" s="25">
        <v>0</v>
      </c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</row>
    <row r="110" spans="1:29" s="43" customFormat="1" ht="6.75" customHeight="1">
      <c r="A110" s="52"/>
      <c r="B110" s="59"/>
      <c r="C110" s="59"/>
      <c r="D110" s="44"/>
      <c r="E110" s="44"/>
      <c r="F110" s="44"/>
      <c r="G110" s="33"/>
      <c r="H110" s="42"/>
      <c r="I110" s="42"/>
      <c r="J110" s="42"/>
      <c r="K110" s="42"/>
      <c r="L110" s="42"/>
      <c r="M110" s="42"/>
      <c r="N110" s="37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</row>
    <row r="111" spans="1:29" s="40" customFormat="1" ht="18" customHeight="1">
      <c r="A111" s="24">
        <v>926</v>
      </c>
      <c r="B111" s="57"/>
      <c r="C111" s="57"/>
      <c r="D111" s="38" t="s">
        <v>22</v>
      </c>
      <c r="E111" s="38"/>
      <c r="F111" s="38"/>
      <c r="G111" s="25">
        <v>174996</v>
      </c>
      <c r="H111" s="25">
        <v>174996</v>
      </c>
      <c r="I111" s="25">
        <v>21414</v>
      </c>
      <c r="J111" s="25">
        <v>3950</v>
      </c>
      <c r="K111" s="25">
        <v>102000</v>
      </c>
      <c r="L111" s="25">
        <v>0</v>
      </c>
      <c r="M111" s="67">
        <v>0</v>
      </c>
      <c r="N111" s="25">
        <v>0</v>
      </c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</row>
    <row r="112" spans="1:29" s="100" customFormat="1" ht="25.5" customHeight="1">
      <c r="A112" s="209" t="s">
        <v>57</v>
      </c>
      <c r="B112" s="209"/>
      <c r="C112" s="209"/>
      <c r="D112" s="209"/>
      <c r="E112" s="190">
        <f>SUM(E10,E22,E31,E38,E74,E81,E96,E105)</f>
        <v>530410</v>
      </c>
      <c r="F112" s="190">
        <f>SUM(F10,F22,F31,F38,F74,F81,F96,F105)</f>
        <v>270185</v>
      </c>
      <c r="G112" s="138">
        <f aca="true" t="shared" si="1" ref="G112:N112">SUM(G7,G8,G10,G18,G20,G22,G29,G31,G36,G38,G74,G81,G96,G105,G109,G111)</f>
        <v>12188825</v>
      </c>
      <c r="H112" s="138">
        <f t="shared" si="1"/>
        <v>11463065</v>
      </c>
      <c r="I112" s="138">
        <f t="shared" si="1"/>
        <v>3920517</v>
      </c>
      <c r="J112" s="138">
        <f t="shared" si="1"/>
        <v>1192605</v>
      </c>
      <c r="K112" s="138">
        <f t="shared" si="1"/>
        <v>675175</v>
      </c>
      <c r="L112" s="138">
        <f t="shared" si="1"/>
        <v>48800</v>
      </c>
      <c r="M112" s="138">
        <f t="shared" si="1"/>
        <v>24667</v>
      </c>
      <c r="N112" s="138">
        <f t="shared" si="1"/>
        <v>725760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</row>
    <row r="113" spans="1:29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</row>
    <row r="114" spans="1:29" ht="12.75">
      <c r="A114" s="31"/>
      <c r="B114" s="26"/>
      <c r="C114" s="26"/>
      <c r="D114" s="150"/>
      <c r="E114" s="150"/>
      <c r="F114" s="150"/>
      <c r="G114" s="26"/>
      <c r="H114" s="26"/>
      <c r="I114" s="26"/>
      <c r="J114" s="26"/>
      <c r="K114" s="26"/>
      <c r="L114" s="26"/>
      <c r="M114" s="26"/>
      <c r="N114" s="26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</row>
    <row r="115" spans="15:29" ht="12.75"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</row>
    <row r="132" ht="13.5" customHeight="1"/>
  </sheetData>
  <mergeCells count="13">
    <mergeCell ref="H4:H5"/>
    <mergeCell ref="I4:M4"/>
    <mergeCell ref="N4:N5"/>
    <mergeCell ref="A112:D112"/>
    <mergeCell ref="A1:N1"/>
    <mergeCell ref="A3:A5"/>
    <mergeCell ref="B3:B5"/>
    <mergeCell ref="C3:C5"/>
    <mergeCell ref="D3:D5"/>
    <mergeCell ref="G3:G5"/>
    <mergeCell ref="H3:N3"/>
    <mergeCell ref="E3:E5"/>
    <mergeCell ref="F3:F5"/>
  </mergeCells>
  <printOptions/>
  <pageMargins left="0.83" right="0.68" top="0.78" bottom="0.74" header="0.45" footer="0.5"/>
  <pageSetup horizontalDpi="600" verticalDpi="600" orientation="landscape" paperSize="9" scale="79" r:id="rId1"/>
  <headerFooter alignWithMargins="0">
    <oddHeader xml:space="preserve">&amp;RZałącznik Nr 2 do uchwały Nr IV/18/2007  Rady Miasta Radziejów z dnia 12 marca 2007 roku 
w sprawie zmian w budżecie Miasta Radziejów na 2007 rok </oddHeader>
    <oddFooter>&amp;C&amp;P</oddFooter>
  </headerFooter>
  <colBreaks count="1" manualBreakCount="1">
    <brk id="14" max="65535" man="1"/>
  </colBreaks>
  <ignoredErrors>
    <ignoredError sqref="C34 A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J14" sqref="J14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.8515625" style="0" customWidth="1"/>
    <col min="4" max="4" width="5.28125" style="0" customWidth="1"/>
    <col min="5" max="5" width="27.28125" style="0" customWidth="1"/>
    <col min="6" max="6" width="10.00390625" style="0" customWidth="1"/>
    <col min="7" max="8" width="9.7109375" style="0" customWidth="1"/>
    <col min="9" max="9" width="8.421875" style="0" customWidth="1"/>
    <col min="10" max="10" width="7.57421875" style="0" customWidth="1"/>
    <col min="11" max="11" width="10.140625" style="0" customWidth="1"/>
    <col min="12" max="12" width="10.421875" style="0" customWidth="1"/>
    <col min="13" max="13" width="8.7109375" style="0" customWidth="1"/>
    <col min="14" max="14" width="9.57421875" style="0" customWidth="1"/>
    <col min="15" max="15" width="12.57421875" style="0" customWidth="1"/>
  </cols>
  <sheetData>
    <row r="1" spans="1:15" ht="18">
      <c r="A1" s="216" t="s">
        <v>113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 t="s">
        <v>114</v>
      </c>
    </row>
    <row r="3" spans="1:15" ht="12.75">
      <c r="A3" s="217" t="s">
        <v>115</v>
      </c>
      <c r="B3" s="218" t="s">
        <v>0</v>
      </c>
      <c r="C3" s="218" t="s">
        <v>116</v>
      </c>
      <c r="D3" s="218" t="s">
        <v>1</v>
      </c>
      <c r="E3" s="219" t="s">
        <v>117</v>
      </c>
      <c r="F3" s="219" t="s">
        <v>118</v>
      </c>
      <c r="G3" s="220" t="s">
        <v>119</v>
      </c>
      <c r="H3" s="219" t="s">
        <v>120</v>
      </c>
      <c r="I3" s="219"/>
      <c r="J3" s="219"/>
      <c r="K3" s="219"/>
      <c r="L3" s="219"/>
      <c r="M3" s="219"/>
      <c r="N3" s="219"/>
      <c r="O3" s="219" t="s">
        <v>121</v>
      </c>
    </row>
    <row r="4" spans="1:15" ht="12.75">
      <c r="A4" s="217"/>
      <c r="B4" s="218"/>
      <c r="C4" s="218"/>
      <c r="D4" s="218"/>
      <c r="E4" s="219"/>
      <c r="F4" s="219"/>
      <c r="G4" s="221"/>
      <c r="H4" s="219" t="s">
        <v>122</v>
      </c>
      <c r="I4" s="219" t="s">
        <v>123</v>
      </c>
      <c r="J4" s="219"/>
      <c r="K4" s="219"/>
      <c r="L4" s="219"/>
      <c r="M4" s="219" t="s">
        <v>124</v>
      </c>
      <c r="N4" s="219" t="s">
        <v>125</v>
      </c>
      <c r="O4" s="219"/>
    </row>
    <row r="5" spans="1:15" ht="12.75">
      <c r="A5" s="217"/>
      <c r="B5" s="218"/>
      <c r="C5" s="218"/>
      <c r="D5" s="218"/>
      <c r="E5" s="219"/>
      <c r="F5" s="219"/>
      <c r="G5" s="221"/>
      <c r="H5" s="219"/>
      <c r="I5" s="219" t="s">
        <v>126</v>
      </c>
      <c r="J5" s="219" t="s">
        <v>127</v>
      </c>
      <c r="K5" s="219" t="s">
        <v>128</v>
      </c>
      <c r="L5" s="219" t="s">
        <v>129</v>
      </c>
      <c r="M5" s="219"/>
      <c r="N5" s="219"/>
      <c r="O5" s="219"/>
    </row>
    <row r="6" spans="1:15" ht="12.75">
      <c r="A6" s="217"/>
      <c r="B6" s="218"/>
      <c r="C6" s="218"/>
      <c r="D6" s="218"/>
      <c r="E6" s="219"/>
      <c r="F6" s="219"/>
      <c r="G6" s="221"/>
      <c r="H6" s="219"/>
      <c r="I6" s="219"/>
      <c r="J6" s="219"/>
      <c r="K6" s="219"/>
      <c r="L6" s="219"/>
      <c r="M6" s="219"/>
      <c r="N6" s="219"/>
      <c r="O6" s="219"/>
    </row>
    <row r="7" spans="1:15" ht="50.25" customHeight="1">
      <c r="A7" s="217"/>
      <c r="B7" s="218"/>
      <c r="C7" s="218"/>
      <c r="D7" s="218"/>
      <c r="E7" s="219"/>
      <c r="F7" s="219"/>
      <c r="G7" s="222"/>
      <c r="H7" s="219"/>
      <c r="I7" s="219"/>
      <c r="J7" s="219"/>
      <c r="K7" s="219"/>
      <c r="L7" s="219"/>
      <c r="M7" s="219"/>
      <c r="N7" s="219"/>
      <c r="O7" s="219"/>
    </row>
    <row r="8" spans="1:15" ht="12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</row>
    <row r="9" spans="1:15" s="79" customFormat="1" ht="48">
      <c r="A9" s="87" t="s">
        <v>130</v>
      </c>
      <c r="B9" s="88">
        <v>700</v>
      </c>
      <c r="C9" s="88">
        <v>70095</v>
      </c>
      <c r="D9" s="88">
        <v>6060</v>
      </c>
      <c r="E9" s="89" t="s">
        <v>324</v>
      </c>
      <c r="F9" s="84">
        <v>201300</v>
      </c>
      <c r="G9" s="84">
        <v>150960</v>
      </c>
      <c r="H9" s="84">
        <v>25160</v>
      </c>
      <c r="I9" s="90">
        <v>25160</v>
      </c>
      <c r="J9" s="90">
        <v>0</v>
      </c>
      <c r="K9" s="89" t="s">
        <v>131</v>
      </c>
      <c r="L9" s="90">
        <v>0</v>
      </c>
      <c r="M9" s="84">
        <v>25180</v>
      </c>
      <c r="N9" s="90">
        <v>0</v>
      </c>
      <c r="O9" s="86" t="s">
        <v>132</v>
      </c>
    </row>
    <row r="10" spans="1:15" s="79" customFormat="1" ht="48">
      <c r="A10" s="91" t="s">
        <v>133</v>
      </c>
      <c r="B10" s="92">
        <v>801</v>
      </c>
      <c r="C10" s="92">
        <v>80101</v>
      </c>
      <c r="D10" s="92">
        <v>6060</v>
      </c>
      <c r="E10" s="82" t="s">
        <v>134</v>
      </c>
      <c r="F10" s="83">
        <v>252540</v>
      </c>
      <c r="G10" s="83">
        <v>189437</v>
      </c>
      <c r="H10" s="83">
        <v>31600</v>
      </c>
      <c r="I10" s="83">
        <v>31600</v>
      </c>
      <c r="J10" s="93">
        <v>0</v>
      </c>
      <c r="K10" s="82" t="s">
        <v>131</v>
      </c>
      <c r="L10" s="93">
        <v>0</v>
      </c>
      <c r="M10" s="83">
        <v>31503</v>
      </c>
      <c r="N10" s="93">
        <v>0</v>
      </c>
      <c r="O10" s="85" t="s">
        <v>135</v>
      </c>
    </row>
    <row r="11" spans="1:15" s="79" customFormat="1" ht="48">
      <c r="A11" s="87" t="s">
        <v>136</v>
      </c>
      <c r="B11" s="88">
        <v>801</v>
      </c>
      <c r="C11" s="88">
        <v>80101</v>
      </c>
      <c r="D11" s="88">
        <v>6050</v>
      </c>
      <c r="E11" s="89" t="s">
        <v>137</v>
      </c>
      <c r="F11" s="84">
        <v>938617</v>
      </c>
      <c r="G11" s="84">
        <v>18615</v>
      </c>
      <c r="H11" s="84">
        <v>0</v>
      </c>
      <c r="I11" s="84">
        <v>0</v>
      </c>
      <c r="J11" s="90">
        <v>0</v>
      </c>
      <c r="K11" s="89" t="s">
        <v>131</v>
      </c>
      <c r="L11" s="90">
        <v>0</v>
      </c>
      <c r="M11" s="84">
        <v>0</v>
      </c>
      <c r="N11" s="84">
        <v>920002</v>
      </c>
      <c r="O11" s="86" t="s">
        <v>132</v>
      </c>
    </row>
    <row r="12" spans="1:15" s="79" customFormat="1" ht="48">
      <c r="A12" s="87" t="s">
        <v>138</v>
      </c>
      <c r="B12" s="88">
        <v>801</v>
      </c>
      <c r="C12" s="88">
        <v>80101</v>
      </c>
      <c r="D12" s="88">
        <v>6050</v>
      </c>
      <c r="E12" s="89" t="s">
        <v>158</v>
      </c>
      <c r="F12" s="84">
        <v>2240000</v>
      </c>
      <c r="G12" s="84">
        <v>30707</v>
      </c>
      <c r="H12" s="84">
        <v>20000</v>
      </c>
      <c r="I12" s="84">
        <v>20000</v>
      </c>
      <c r="J12" s="90">
        <v>0</v>
      </c>
      <c r="K12" s="89" t="s">
        <v>131</v>
      </c>
      <c r="L12" s="90">
        <v>0</v>
      </c>
      <c r="M12" s="84">
        <v>1000000</v>
      </c>
      <c r="N12" s="84">
        <v>1189293</v>
      </c>
      <c r="O12" s="86" t="s">
        <v>132</v>
      </c>
    </row>
    <row r="13" spans="1:15" s="79" customFormat="1" ht="48">
      <c r="A13" s="87" t="s">
        <v>139</v>
      </c>
      <c r="B13" s="88">
        <v>801</v>
      </c>
      <c r="C13" s="88">
        <v>80104</v>
      </c>
      <c r="D13" s="88">
        <v>6050</v>
      </c>
      <c r="E13" s="89" t="s">
        <v>140</v>
      </c>
      <c r="F13" s="84">
        <v>444447</v>
      </c>
      <c r="G13" s="84">
        <v>6100</v>
      </c>
      <c r="H13" s="84">
        <v>80000</v>
      </c>
      <c r="I13" s="84">
        <v>50000</v>
      </c>
      <c r="J13" s="90">
        <v>30000</v>
      </c>
      <c r="K13" s="89" t="s">
        <v>131</v>
      </c>
      <c r="L13" s="90">
        <v>0</v>
      </c>
      <c r="M13" s="84">
        <v>358347</v>
      </c>
      <c r="N13" s="84">
        <v>0</v>
      </c>
      <c r="O13" s="86" t="s">
        <v>159</v>
      </c>
    </row>
    <row r="14" spans="1:15" s="79" customFormat="1" ht="48">
      <c r="A14" s="87" t="s">
        <v>141</v>
      </c>
      <c r="B14" s="88">
        <v>900</v>
      </c>
      <c r="C14" s="88">
        <v>90001</v>
      </c>
      <c r="D14" s="88">
        <v>6050</v>
      </c>
      <c r="E14" s="89" t="s">
        <v>142</v>
      </c>
      <c r="F14" s="84">
        <v>4444000</v>
      </c>
      <c r="G14" s="84">
        <v>71143</v>
      </c>
      <c r="H14" s="90">
        <v>0</v>
      </c>
      <c r="I14" s="90">
        <v>0</v>
      </c>
      <c r="J14" s="90">
        <v>0</v>
      </c>
      <c r="K14" s="89" t="s">
        <v>131</v>
      </c>
      <c r="L14" s="90">
        <v>0</v>
      </c>
      <c r="M14" s="84">
        <v>672857</v>
      </c>
      <c r="N14" s="84">
        <v>3700000</v>
      </c>
      <c r="O14" s="86" t="s">
        <v>132</v>
      </c>
    </row>
    <row r="15" spans="1:15" s="79" customFormat="1" ht="48">
      <c r="A15" s="87" t="s">
        <v>143</v>
      </c>
      <c r="B15" s="88">
        <v>600</v>
      </c>
      <c r="C15" s="88">
        <v>60016</v>
      </c>
      <c r="D15" s="88">
        <v>6050</v>
      </c>
      <c r="E15" s="89" t="s">
        <v>144</v>
      </c>
      <c r="F15" s="84">
        <v>4200000</v>
      </c>
      <c r="G15" s="84">
        <v>9150</v>
      </c>
      <c r="H15" s="84">
        <v>0</v>
      </c>
      <c r="I15" s="84">
        <v>0</v>
      </c>
      <c r="J15" s="84">
        <v>0</v>
      </c>
      <c r="K15" s="89" t="s">
        <v>131</v>
      </c>
      <c r="L15" s="90">
        <v>0</v>
      </c>
      <c r="M15" s="84">
        <v>1990850</v>
      </c>
      <c r="N15" s="84">
        <v>2200000</v>
      </c>
      <c r="O15" s="86" t="s">
        <v>132</v>
      </c>
    </row>
    <row r="16" spans="1:15" s="79" customFormat="1" ht="48">
      <c r="A16" s="87" t="s">
        <v>145</v>
      </c>
      <c r="B16" s="88">
        <v>900</v>
      </c>
      <c r="C16" s="88">
        <v>90001</v>
      </c>
      <c r="D16" s="88">
        <v>6050</v>
      </c>
      <c r="E16" s="89" t="s">
        <v>146</v>
      </c>
      <c r="F16" s="84">
        <v>1990000</v>
      </c>
      <c r="G16" s="84">
        <v>0</v>
      </c>
      <c r="H16" s="84">
        <v>0</v>
      </c>
      <c r="I16" s="84">
        <v>0</v>
      </c>
      <c r="J16" s="84">
        <v>0</v>
      </c>
      <c r="K16" s="89" t="s">
        <v>131</v>
      </c>
      <c r="L16" s="90">
        <v>0</v>
      </c>
      <c r="M16" s="84">
        <v>990000</v>
      </c>
      <c r="N16" s="84">
        <v>1000000</v>
      </c>
      <c r="O16" s="86" t="s">
        <v>132</v>
      </c>
    </row>
    <row r="17" spans="1:15" s="79" customFormat="1" ht="48">
      <c r="A17" s="87" t="s">
        <v>147</v>
      </c>
      <c r="B17" s="88">
        <v>700</v>
      </c>
      <c r="C17" s="88">
        <v>70005</v>
      </c>
      <c r="D17" s="88">
        <v>6050</v>
      </c>
      <c r="E17" s="89" t="s">
        <v>148</v>
      </c>
      <c r="F17" s="84">
        <v>400000</v>
      </c>
      <c r="G17" s="84">
        <v>0</v>
      </c>
      <c r="H17" s="84">
        <v>40000</v>
      </c>
      <c r="I17" s="84">
        <v>40000</v>
      </c>
      <c r="J17" s="84">
        <v>0</v>
      </c>
      <c r="K17" s="89" t="s">
        <v>131</v>
      </c>
      <c r="L17" s="90">
        <v>0</v>
      </c>
      <c r="M17" s="84">
        <v>360000</v>
      </c>
      <c r="N17" s="90">
        <v>0</v>
      </c>
      <c r="O17" s="86" t="s">
        <v>132</v>
      </c>
    </row>
    <row r="18" spans="1:15" s="79" customFormat="1" ht="48">
      <c r="A18" s="87" t="s">
        <v>149</v>
      </c>
      <c r="B18" s="88">
        <v>700</v>
      </c>
      <c r="C18" s="88">
        <v>70005</v>
      </c>
      <c r="D18" s="88">
        <v>6050</v>
      </c>
      <c r="E18" s="89" t="s">
        <v>150</v>
      </c>
      <c r="F18" s="84">
        <v>1100000</v>
      </c>
      <c r="G18" s="84">
        <v>0</v>
      </c>
      <c r="H18" s="84">
        <v>0</v>
      </c>
      <c r="I18" s="84">
        <v>0</v>
      </c>
      <c r="J18" s="84">
        <v>0</v>
      </c>
      <c r="K18" s="89" t="s">
        <v>131</v>
      </c>
      <c r="L18" s="90">
        <v>0</v>
      </c>
      <c r="M18" s="84">
        <v>50000</v>
      </c>
      <c r="N18" s="84">
        <v>1050000</v>
      </c>
      <c r="O18" s="86" t="s">
        <v>132</v>
      </c>
    </row>
    <row r="19" spans="1:15" s="79" customFormat="1" ht="48">
      <c r="A19" s="87" t="s">
        <v>151</v>
      </c>
      <c r="B19" s="88">
        <v>900</v>
      </c>
      <c r="C19" s="88">
        <v>90001</v>
      </c>
      <c r="D19" s="88">
        <v>6050</v>
      </c>
      <c r="E19" s="89" t="s">
        <v>160</v>
      </c>
      <c r="F19" s="84">
        <v>4000000</v>
      </c>
      <c r="G19" s="90">
        <v>0</v>
      </c>
      <c r="H19" s="90">
        <v>0</v>
      </c>
      <c r="I19" s="90">
        <v>0</v>
      </c>
      <c r="J19" s="90">
        <v>0</v>
      </c>
      <c r="K19" s="89" t="s">
        <v>131</v>
      </c>
      <c r="L19" s="90">
        <v>0</v>
      </c>
      <c r="M19" s="90">
        <v>0</v>
      </c>
      <c r="N19" s="84">
        <v>4000000</v>
      </c>
      <c r="O19" s="86" t="s">
        <v>132</v>
      </c>
    </row>
    <row r="20" spans="1:15" s="79" customFormat="1" ht="12">
      <c r="A20" s="192" t="s">
        <v>152</v>
      </c>
      <c r="B20" s="192"/>
      <c r="C20" s="192"/>
      <c r="D20" s="192"/>
      <c r="E20" s="192"/>
      <c r="F20" s="80">
        <f aca="true" t="shared" si="0" ref="F20:N20">SUM(F9:F19)</f>
        <v>20210904</v>
      </c>
      <c r="G20" s="80">
        <f t="shared" si="0"/>
        <v>476112</v>
      </c>
      <c r="H20" s="80">
        <f t="shared" si="0"/>
        <v>196760</v>
      </c>
      <c r="I20" s="80">
        <f t="shared" si="0"/>
        <v>166760</v>
      </c>
      <c r="J20" s="80">
        <f t="shared" si="0"/>
        <v>30000</v>
      </c>
      <c r="K20" s="80">
        <f t="shared" si="0"/>
        <v>0</v>
      </c>
      <c r="L20" s="80">
        <f t="shared" si="0"/>
        <v>0</v>
      </c>
      <c r="M20" s="80">
        <f t="shared" si="0"/>
        <v>5478737</v>
      </c>
      <c r="N20" s="80">
        <f t="shared" si="0"/>
        <v>14059295</v>
      </c>
      <c r="O20" s="81" t="s">
        <v>153</v>
      </c>
    </row>
    <row r="21" spans="1:15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26" t="s">
        <v>154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26" t="s">
        <v>155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26" t="s">
        <v>156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26" t="s">
        <v>157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3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</sheetData>
  <mergeCells count="19">
    <mergeCell ref="A20:E20"/>
    <mergeCell ref="H4:H7"/>
    <mergeCell ref="I4:L4"/>
    <mergeCell ref="M4:M7"/>
    <mergeCell ref="N4:N7"/>
    <mergeCell ref="I5:I7"/>
    <mergeCell ref="J5:J7"/>
    <mergeCell ref="K5:K7"/>
    <mergeCell ref="L5:L7"/>
    <mergeCell ref="A1:O1"/>
    <mergeCell ref="A3:A7"/>
    <mergeCell ref="B3:B7"/>
    <mergeCell ref="C3:C7"/>
    <mergeCell ref="D3:D7"/>
    <mergeCell ref="E3:E7"/>
    <mergeCell ref="F3:F7"/>
    <mergeCell ref="G3:G7"/>
    <mergeCell ref="H3:N3"/>
    <mergeCell ref="O3:O7"/>
  </mergeCells>
  <printOptions/>
  <pageMargins left="0.76" right="0.66" top="1.12" bottom="0.85" header="0.67" footer="0.5"/>
  <pageSetup horizontalDpi="300" verticalDpi="300" orientation="landscape" paperSize="9" scale="93" r:id="rId1"/>
  <headerFooter alignWithMargins="0">
    <oddHeader xml:space="preserve">&amp;RZałącznik Nr  3 do Uchwały Nr IV/18/2007 Rady Miasta Radziejów z dnia 12 marca 2007 roku 
w sprawie zmian w budżecie Miasta Radziejów na 2007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6">
      <selection activeCell="J19" sqref="J1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7" max="8" width="11.003906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2.00390625" style="0" customWidth="1"/>
  </cols>
  <sheetData>
    <row r="1" spans="1:14" ht="18">
      <c r="A1" s="216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114</v>
      </c>
    </row>
    <row r="3" spans="1:14" ht="12.75">
      <c r="A3" s="193" t="s">
        <v>115</v>
      </c>
      <c r="B3" s="193" t="s">
        <v>0</v>
      </c>
      <c r="C3" s="193" t="s">
        <v>116</v>
      </c>
      <c r="D3" s="193" t="s">
        <v>1</v>
      </c>
      <c r="E3" s="194" t="s">
        <v>170</v>
      </c>
      <c r="F3" s="194" t="s">
        <v>118</v>
      </c>
      <c r="G3" s="78"/>
      <c r="H3" s="194" t="s">
        <v>120</v>
      </c>
      <c r="I3" s="194"/>
      <c r="J3" s="194"/>
      <c r="K3" s="194"/>
      <c r="L3" s="194"/>
      <c r="M3" s="195" t="s">
        <v>175</v>
      </c>
      <c r="N3" s="195" t="s">
        <v>121</v>
      </c>
    </row>
    <row r="4" spans="1:14" ht="11.25" customHeight="1">
      <c r="A4" s="193"/>
      <c r="B4" s="193"/>
      <c r="C4" s="193"/>
      <c r="D4" s="193"/>
      <c r="E4" s="194"/>
      <c r="F4" s="194"/>
      <c r="G4" s="195" t="s">
        <v>174</v>
      </c>
      <c r="H4" s="194" t="s">
        <v>176</v>
      </c>
      <c r="I4" s="194" t="s">
        <v>123</v>
      </c>
      <c r="J4" s="194"/>
      <c r="K4" s="194"/>
      <c r="L4" s="194"/>
      <c r="M4" s="196"/>
      <c r="N4" s="196"/>
    </row>
    <row r="5" spans="1:14" ht="22.5" customHeight="1">
      <c r="A5" s="193"/>
      <c r="B5" s="193"/>
      <c r="C5" s="193"/>
      <c r="D5" s="193"/>
      <c r="E5" s="194"/>
      <c r="F5" s="194"/>
      <c r="G5" s="196"/>
      <c r="H5" s="194"/>
      <c r="I5" s="194" t="s">
        <v>126</v>
      </c>
      <c r="J5" s="194" t="s">
        <v>127</v>
      </c>
      <c r="K5" s="194" t="s">
        <v>171</v>
      </c>
      <c r="L5" s="194" t="s">
        <v>129</v>
      </c>
      <c r="M5" s="196"/>
      <c r="N5" s="196"/>
    </row>
    <row r="6" spans="1:14" ht="12.75">
      <c r="A6" s="193"/>
      <c r="B6" s="193"/>
      <c r="C6" s="193"/>
      <c r="D6" s="193"/>
      <c r="E6" s="194"/>
      <c r="F6" s="194"/>
      <c r="G6" s="196"/>
      <c r="H6" s="194"/>
      <c r="I6" s="194"/>
      <c r="J6" s="194"/>
      <c r="K6" s="194"/>
      <c r="L6" s="194"/>
      <c r="M6" s="196"/>
      <c r="N6" s="196"/>
    </row>
    <row r="7" spans="1:14" ht="27" customHeight="1">
      <c r="A7" s="193"/>
      <c r="B7" s="193"/>
      <c r="C7" s="193"/>
      <c r="D7" s="193"/>
      <c r="E7" s="194"/>
      <c r="F7" s="194"/>
      <c r="G7" s="191"/>
      <c r="H7" s="194"/>
      <c r="I7" s="194"/>
      <c r="J7" s="194"/>
      <c r="K7" s="194"/>
      <c r="L7" s="194"/>
      <c r="M7" s="191"/>
      <c r="N7" s="191"/>
    </row>
    <row r="8" spans="1:14" s="133" customFormat="1" ht="8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/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/>
      <c r="N8" s="76">
        <v>12</v>
      </c>
    </row>
    <row r="9" spans="1:14" ht="48">
      <c r="A9" s="87" t="s">
        <v>130</v>
      </c>
      <c r="B9" s="88">
        <v>600</v>
      </c>
      <c r="C9" s="88">
        <v>60016</v>
      </c>
      <c r="D9" s="88">
        <v>6050</v>
      </c>
      <c r="E9" s="89" t="s">
        <v>172</v>
      </c>
      <c r="F9" s="84">
        <v>120000</v>
      </c>
      <c r="G9" s="84">
        <v>0</v>
      </c>
      <c r="H9" s="84">
        <v>120000</v>
      </c>
      <c r="I9" s="84">
        <v>120000</v>
      </c>
      <c r="J9" s="84">
        <v>0</v>
      </c>
      <c r="K9" s="89" t="s">
        <v>131</v>
      </c>
      <c r="L9" s="84">
        <v>0</v>
      </c>
      <c r="M9" s="84">
        <v>0</v>
      </c>
      <c r="N9" s="86" t="s">
        <v>132</v>
      </c>
    </row>
    <row r="10" spans="1:14" ht="48">
      <c r="A10" s="87" t="s">
        <v>133</v>
      </c>
      <c r="B10" s="88">
        <v>700</v>
      </c>
      <c r="C10" s="88">
        <v>70005</v>
      </c>
      <c r="D10" s="88">
        <v>6050</v>
      </c>
      <c r="E10" s="89" t="s">
        <v>173</v>
      </c>
      <c r="F10" s="84">
        <v>400000</v>
      </c>
      <c r="G10" s="84">
        <v>0</v>
      </c>
      <c r="H10" s="84">
        <v>40000</v>
      </c>
      <c r="I10" s="84">
        <v>40000</v>
      </c>
      <c r="J10" s="84">
        <v>0</v>
      </c>
      <c r="K10" s="89" t="s">
        <v>131</v>
      </c>
      <c r="L10" s="84">
        <v>0</v>
      </c>
      <c r="M10" s="84">
        <v>360000</v>
      </c>
      <c r="N10" s="86" t="s">
        <v>132</v>
      </c>
    </row>
    <row r="11" spans="1:14" ht="48">
      <c r="A11" s="87" t="s">
        <v>136</v>
      </c>
      <c r="B11" s="88">
        <v>700</v>
      </c>
      <c r="C11" s="88">
        <v>70005</v>
      </c>
      <c r="D11" s="88">
        <v>6060</v>
      </c>
      <c r="E11" s="89" t="s">
        <v>284</v>
      </c>
      <c r="F11" s="84">
        <v>50000</v>
      </c>
      <c r="G11" s="84">
        <v>0</v>
      </c>
      <c r="H11" s="84">
        <v>50000</v>
      </c>
      <c r="I11" s="84">
        <v>50000</v>
      </c>
      <c r="J11" s="84">
        <v>0</v>
      </c>
      <c r="K11" s="89" t="s">
        <v>131</v>
      </c>
      <c r="L11" s="84">
        <v>0</v>
      </c>
      <c r="M11" s="84">
        <v>0</v>
      </c>
      <c r="N11" s="86" t="s">
        <v>132</v>
      </c>
    </row>
    <row r="12" spans="1:14" ht="48">
      <c r="A12" s="87" t="s">
        <v>138</v>
      </c>
      <c r="B12" s="88">
        <v>700</v>
      </c>
      <c r="C12" s="88">
        <v>70095</v>
      </c>
      <c r="D12" s="88">
        <v>6060</v>
      </c>
      <c r="E12" s="89" t="s">
        <v>177</v>
      </c>
      <c r="F12" s="84">
        <v>201300</v>
      </c>
      <c r="G12" s="84">
        <v>150960</v>
      </c>
      <c r="H12" s="84">
        <v>25160</v>
      </c>
      <c r="I12" s="84">
        <v>25160</v>
      </c>
      <c r="J12" s="84">
        <v>0</v>
      </c>
      <c r="K12" s="89" t="s">
        <v>131</v>
      </c>
      <c r="L12" s="84">
        <v>0</v>
      </c>
      <c r="M12" s="84">
        <v>25180</v>
      </c>
      <c r="N12" s="86" t="s">
        <v>132</v>
      </c>
    </row>
    <row r="13" spans="1:14" ht="48">
      <c r="A13" s="87" t="s">
        <v>139</v>
      </c>
      <c r="B13" s="88">
        <v>750</v>
      </c>
      <c r="C13" s="88">
        <v>75023</v>
      </c>
      <c r="D13" s="88">
        <v>6050</v>
      </c>
      <c r="E13" s="89" t="s">
        <v>285</v>
      </c>
      <c r="F13" s="84">
        <v>35000</v>
      </c>
      <c r="G13" s="84">
        <v>0</v>
      </c>
      <c r="H13" s="84">
        <v>35000</v>
      </c>
      <c r="I13" s="84">
        <v>35000</v>
      </c>
      <c r="J13" s="84">
        <v>0</v>
      </c>
      <c r="K13" s="89" t="s">
        <v>131</v>
      </c>
      <c r="L13" s="84">
        <v>0</v>
      </c>
      <c r="M13" s="84">
        <v>0</v>
      </c>
      <c r="N13" s="86" t="s">
        <v>132</v>
      </c>
    </row>
    <row r="14" spans="1:14" ht="48">
      <c r="A14" s="87" t="s">
        <v>141</v>
      </c>
      <c r="B14" s="88">
        <v>754</v>
      </c>
      <c r="C14" s="88">
        <v>75412</v>
      </c>
      <c r="D14" s="88">
        <v>6050</v>
      </c>
      <c r="E14" s="89" t="s">
        <v>302</v>
      </c>
      <c r="F14" s="84">
        <v>25000</v>
      </c>
      <c r="G14" s="84">
        <v>0</v>
      </c>
      <c r="H14" s="84">
        <v>25000</v>
      </c>
      <c r="I14" s="84">
        <v>25000</v>
      </c>
      <c r="J14" s="84">
        <v>0</v>
      </c>
      <c r="K14" s="89" t="s">
        <v>131</v>
      </c>
      <c r="L14" s="84">
        <v>0</v>
      </c>
      <c r="M14" s="84">
        <v>0</v>
      </c>
      <c r="N14" s="86" t="s">
        <v>132</v>
      </c>
    </row>
    <row r="15" spans="1:14" ht="48">
      <c r="A15" s="87" t="s">
        <v>143</v>
      </c>
      <c r="B15" s="88">
        <v>801</v>
      </c>
      <c r="C15" s="88">
        <v>80101</v>
      </c>
      <c r="D15" s="88">
        <v>6060</v>
      </c>
      <c r="E15" s="89" t="s">
        <v>178</v>
      </c>
      <c r="F15" s="84">
        <v>252540</v>
      </c>
      <c r="G15" s="84">
        <v>189437</v>
      </c>
      <c r="H15" s="84">
        <v>31600</v>
      </c>
      <c r="I15" s="84">
        <v>31600</v>
      </c>
      <c r="J15" s="84">
        <v>0</v>
      </c>
      <c r="K15" s="89" t="s">
        <v>131</v>
      </c>
      <c r="L15" s="84">
        <v>0</v>
      </c>
      <c r="M15" s="84">
        <v>31503</v>
      </c>
      <c r="N15" s="86" t="s">
        <v>179</v>
      </c>
    </row>
    <row r="16" spans="1:14" ht="48" customHeight="1">
      <c r="A16" s="87" t="s">
        <v>145</v>
      </c>
      <c r="B16" s="88">
        <v>801</v>
      </c>
      <c r="C16" s="88">
        <v>80101</v>
      </c>
      <c r="D16" s="88">
        <v>6050</v>
      </c>
      <c r="E16" s="89" t="s">
        <v>299</v>
      </c>
      <c r="F16" s="84">
        <v>200000</v>
      </c>
      <c r="G16" s="84">
        <v>0</v>
      </c>
      <c r="H16" s="84">
        <v>200000</v>
      </c>
      <c r="I16" s="84">
        <v>100000</v>
      </c>
      <c r="J16" s="84">
        <v>70000</v>
      </c>
      <c r="K16" s="89" t="s">
        <v>131</v>
      </c>
      <c r="L16" s="84">
        <v>0</v>
      </c>
      <c r="M16" s="105">
        <v>0</v>
      </c>
      <c r="N16" s="86" t="s">
        <v>132</v>
      </c>
    </row>
    <row r="17" spans="1:14" ht="48" customHeight="1">
      <c r="A17" s="87" t="s">
        <v>147</v>
      </c>
      <c r="B17" s="88">
        <v>801</v>
      </c>
      <c r="C17" s="88">
        <v>80101</v>
      </c>
      <c r="D17" s="88">
        <v>6050</v>
      </c>
      <c r="E17" s="89" t="s">
        <v>158</v>
      </c>
      <c r="F17" s="84">
        <v>2240000</v>
      </c>
      <c r="G17" s="84">
        <v>30707</v>
      </c>
      <c r="H17" s="84">
        <v>20000</v>
      </c>
      <c r="I17" s="84">
        <v>20000</v>
      </c>
      <c r="J17" s="84">
        <v>0</v>
      </c>
      <c r="K17" s="89" t="s">
        <v>131</v>
      </c>
      <c r="L17" s="84">
        <v>0</v>
      </c>
      <c r="M17" s="105">
        <v>2189293</v>
      </c>
      <c r="N17" s="86" t="s">
        <v>132</v>
      </c>
    </row>
    <row r="18" spans="1:14" ht="50.25" customHeight="1">
      <c r="A18" s="87" t="s">
        <v>149</v>
      </c>
      <c r="B18" s="88">
        <v>801</v>
      </c>
      <c r="C18" s="88">
        <v>80104</v>
      </c>
      <c r="D18" s="88">
        <v>6050</v>
      </c>
      <c r="E18" s="89" t="s">
        <v>140</v>
      </c>
      <c r="F18" s="84">
        <v>444447</v>
      </c>
      <c r="G18" s="84">
        <v>6100</v>
      </c>
      <c r="H18" s="84">
        <v>80000</v>
      </c>
      <c r="I18" s="84">
        <v>80000</v>
      </c>
      <c r="J18" s="84">
        <v>30000</v>
      </c>
      <c r="K18" s="89" t="s">
        <v>131</v>
      </c>
      <c r="L18" s="84">
        <v>0</v>
      </c>
      <c r="M18" s="84">
        <v>358347</v>
      </c>
      <c r="N18" s="86" t="s">
        <v>132</v>
      </c>
    </row>
    <row r="19" spans="1:14" ht="50.25" customHeight="1">
      <c r="A19" s="87" t="s">
        <v>151</v>
      </c>
      <c r="B19" s="88">
        <v>801</v>
      </c>
      <c r="C19" s="88">
        <v>80104</v>
      </c>
      <c r="D19" s="88">
        <v>6060</v>
      </c>
      <c r="E19" s="89" t="s">
        <v>300</v>
      </c>
      <c r="F19" s="84">
        <v>4000</v>
      </c>
      <c r="G19" s="84">
        <v>0</v>
      </c>
      <c r="H19" s="84">
        <v>4000</v>
      </c>
      <c r="I19" s="84">
        <v>4000</v>
      </c>
      <c r="J19" s="84">
        <v>0</v>
      </c>
      <c r="K19" s="89" t="s">
        <v>131</v>
      </c>
      <c r="L19" s="84">
        <v>0</v>
      </c>
      <c r="M19" s="84">
        <v>0</v>
      </c>
      <c r="N19" s="86" t="s">
        <v>301</v>
      </c>
    </row>
    <row r="20" spans="1:14" ht="50.25" customHeight="1">
      <c r="A20" s="87" t="s">
        <v>180</v>
      </c>
      <c r="B20" s="88">
        <v>900</v>
      </c>
      <c r="C20" s="88">
        <v>90003</v>
      </c>
      <c r="D20" s="88">
        <v>6060</v>
      </c>
      <c r="E20" s="89" t="s">
        <v>181</v>
      </c>
      <c r="F20" s="84">
        <v>95000</v>
      </c>
      <c r="G20" s="84">
        <v>0</v>
      </c>
      <c r="H20" s="84">
        <v>95000</v>
      </c>
      <c r="I20" s="84">
        <v>95000</v>
      </c>
      <c r="J20" s="84">
        <v>0</v>
      </c>
      <c r="K20" s="89" t="s">
        <v>131</v>
      </c>
      <c r="L20" s="84">
        <v>0</v>
      </c>
      <c r="M20" s="84">
        <v>0</v>
      </c>
      <c r="N20" s="86" t="s">
        <v>132</v>
      </c>
    </row>
    <row r="21" spans="1:14" ht="60.75" customHeight="1">
      <c r="A21" s="87" t="s">
        <v>303</v>
      </c>
      <c r="B21" s="88">
        <v>900</v>
      </c>
      <c r="C21" s="88">
        <v>90001</v>
      </c>
      <c r="D21" s="88">
        <v>6110</v>
      </c>
      <c r="E21" s="89" t="s">
        <v>305</v>
      </c>
      <c r="F21" s="84">
        <v>6000</v>
      </c>
      <c r="G21" s="84">
        <v>2213</v>
      </c>
      <c r="H21" s="84">
        <v>3787</v>
      </c>
      <c r="I21" s="84">
        <v>0</v>
      </c>
      <c r="J21" s="84">
        <v>0</v>
      </c>
      <c r="K21" s="89" t="s">
        <v>310</v>
      </c>
      <c r="L21" s="84">
        <v>0</v>
      </c>
      <c r="M21" s="84">
        <v>0</v>
      </c>
      <c r="N21" s="86" t="s">
        <v>132</v>
      </c>
    </row>
    <row r="22" spans="1:14" ht="50.25" customHeight="1">
      <c r="A22" s="87" t="s">
        <v>304</v>
      </c>
      <c r="B22" s="88">
        <v>900</v>
      </c>
      <c r="C22" s="88">
        <v>90001</v>
      </c>
      <c r="D22" s="88">
        <v>6110</v>
      </c>
      <c r="E22" s="89" t="s">
        <v>282</v>
      </c>
      <c r="F22" s="84">
        <v>25000</v>
      </c>
      <c r="G22" s="84">
        <v>0</v>
      </c>
      <c r="H22" s="84">
        <v>25000</v>
      </c>
      <c r="I22" s="84">
        <v>0</v>
      </c>
      <c r="J22" s="84">
        <v>0</v>
      </c>
      <c r="K22" s="89" t="s">
        <v>283</v>
      </c>
      <c r="L22" s="84">
        <v>0</v>
      </c>
      <c r="M22" s="84">
        <v>0</v>
      </c>
      <c r="N22" s="86" t="s">
        <v>132</v>
      </c>
    </row>
    <row r="23" spans="1:14" s="11" customFormat="1" ht="12.75">
      <c r="A23" s="223" t="s">
        <v>152</v>
      </c>
      <c r="B23" s="223"/>
      <c r="C23" s="223"/>
      <c r="D23" s="223"/>
      <c r="E23" s="223"/>
      <c r="F23" s="137">
        <f>SUM(F9:F22)</f>
        <v>4098287</v>
      </c>
      <c r="G23" s="137">
        <f>SUM(G9:G22)</f>
        <v>379417</v>
      </c>
      <c r="H23" s="137">
        <f>SUM(H9:H22)</f>
        <v>754547</v>
      </c>
      <c r="I23" s="137">
        <f>SUM(I9:I20)</f>
        <v>625760</v>
      </c>
      <c r="J23" s="137">
        <f>SUM(J9:J20)</f>
        <v>100000</v>
      </c>
      <c r="K23" s="137">
        <v>28787</v>
      </c>
      <c r="L23" s="137">
        <f>SUM(L9:L20)</f>
        <v>0</v>
      </c>
      <c r="M23" s="137">
        <f>SUM(M9:M22)</f>
        <v>2964323</v>
      </c>
      <c r="N23" s="77" t="s">
        <v>153</v>
      </c>
    </row>
    <row r="24" spans="1:14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6" t="s">
        <v>154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26" t="s">
        <v>155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>
      <c r="A27" s="26" t="s">
        <v>156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>
      <c r="A28" s="26" t="s">
        <v>157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3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N30" s="26"/>
    </row>
  </sheetData>
  <mergeCells count="18">
    <mergeCell ref="A23:E23"/>
    <mergeCell ref="G4:G7"/>
    <mergeCell ref="M3:M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</mergeCells>
  <printOptions/>
  <pageMargins left="0.5511811023622047" right="0.5118110236220472" top="0.984251968503937" bottom="0.8661417322834646" header="0.5905511811023623" footer="0.5118110236220472"/>
  <pageSetup horizontalDpi="300" verticalDpi="300" orientation="landscape" paperSize="9" r:id="rId1"/>
  <headerFooter alignWithMargins="0">
    <oddHeader xml:space="preserve">&amp;RZałącznik Nr 3a do uchwały Nr IV/18/2007 Rady Miasta Radziejów z dnia 12 marca 2007 roku 
w sprawie zmian w budżecie Miasta Radziejów na 2007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0" sqref="D20"/>
    </sheetView>
  </sheetViews>
  <sheetFormatPr defaultColWidth="9.140625" defaultRowHeight="12.75"/>
  <cols>
    <col min="1" max="1" width="5.8515625" style="0" customWidth="1"/>
    <col min="2" max="2" width="43.28125" style="0" customWidth="1"/>
    <col min="3" max="3" width="12.140625" style="0" customWidth="1"/>
    <col min="4" max="4" width="13.00390625" style="0" customWidth="1"/>
    <col min="5" max="5" width="13.140625" style="0" customWidth="1"/>
  </cols>
  <sheetData>
    <row r="1" spans="1:5" ht="22.5" customHeight="1">
      <c r="A1" s="210" t="s">
        <v>182</v>
      </c>
      <c r="B1" s="210"/>
      <c r="C1" s="210"/>
      <c r="D1" s="210"/>
      <c r="E1" s="210"/>
    </row>
    <row r="2" spans="1:5" ht="12.75">
      <c r="A2" s="106"/>
      <c r="B2" s="26"/>
      <c r="C2" s="26"/>
      <c r="D2" s="26"/>
      <c r="E2" s="26"/>
    </row>
    <row r="3" spans="1:5" ht="12.75">
      <c r="A3" s="26"/>
      <c r="B3" s="26"/>
      <c r="C3" s="26"/>
      <c r="D3" s="26"/>
      <c r="E3" s="107" t="s">
        <v>114</v>
      </c>
    </row>
    <row r="4" spans="1:5" ht="12.75">
      <c r="A4" s="217" t="s">
        <v>115</v>
      </c>
      <c r="B4" s="217" t="s">
        <v>183</v>
      </c>
      <c r="C4" s="225" t="s">
        <v>184</v>
      </c>
      <c r="D4" s="226" t="s">
        <v>286</v>
      </c>
      <c r="E4" s="225" t="s">
        <v>185</v>
      </c>
    </row>
    <row r="5" spans="1:5" ht="12.75">
      <c r="A5" s="217"/>
      <c r="B5" s="217"/>
      <c r="C5" s="217"/>
      <c r="D5" s="227"/>
      <c r="E5" s="225"/>
    </row>
    <row r="6" spans="1:5" ht="12.75">
      <c r="A6" s="217"/>
      <c r="B6" s="217"/>
      <c r="C6" s="217"/>
      <c r="D6" s="228"/>
      <c r="E6" s="225"/>
    </row>
    <row r="7" spans="1:5" ht="12.75">
      <c r="A7" s="108">
        <v>1</v>
      </c>
      <c r="B7" s="108">
        <v>2</v>
      </c>
      <c r="C7" s="108">
        <v>3</v>
      </c>
      <c r="D7" s="108"/>
      <c r="E7" s="108">
        <v>4</v>
      </c>
    </row>
    <row r="8" spans="1:5" s="135" customFormat="1" ht="32.25" customHeight="1">
      <c r="A8" s="224" t="s">
        <v>186</v>
      </c>
      <c r="B8" s="224"/>
      <c r="C8" s="136"/>
      <c r="D8" s="179">
        <v>100000</v>
      </c>
      <c r="E8" s="134">
        <f>SUM(E9:E16)</f>
        <v>550810</v>
      </c>
    </row>
    <row r="9" spans="1:5" ht="17.25" customHeight="1">
      <c r="A9" s="109" t="s">
        <v>130</v>
      </c>
      <c r="B9" s="110" t="s">
        <v>187</v>
      </c>
      <c r="C9" s="109" t="s">
        <v>188</v>
      </c>
      <c r="D9" s="178">
        <v>100000</v>
      </c>
      <c r="E9" s="122">
        <v>324085</v>
      </c>
    </row>
    <row r="10" spans="1:5" ht="17.25" customHeight="1">
      <c r="A10" s="109" t="s">
        <v>133</v>
      </c>
      <c r="B10" s="110" t="s">
        <v>189</v>
      </c>
      <c r="C10" s="109" t="s">
        <v>188</v>
      </c>
      <c r="D10" s="109"/>
      <c r="E10" s="122">
        <v>0</v>
      </c>
    </row>
    <row r="11" spans="1:5" ht="29.25" customHeight="1">
      <c r="A11" s="109" t="s">
        <v>136</v>
      </c>
      <c r="B11" s="112" t="s">
        <v>190</v>
      </c>
      <c r="C11" s="109" t="s">
        <v>191</v>
      </c>
      <c r="D11" s="109"/>
      <c r="E11" s="122">
        <v>0</v>
      </c>
    </row>
    <row r="12" spans="1:5" ht="16.5" customHeight="1">
      <c r="A12" s="109" t="s">
        <v>138</v>
      </c>
      <c r="B12" s="110" t="s">
        <v>192</v>
      </c>
      <c r="C12" s="109" t="s">
        <v>193</v>
      </c>
      <c r="D12" s="109"/>
      <c r="E12" s="122">
        <v>0</v>
      </c>
    </row>
    <row r="13" spans="1:5" ht="17.25" customHeight="1">
      <c r="A13" s="109" t="s">
        <v>139</v>
      </c>
      <c r="B13" s="110" t="s">
        <v>194</v>
      </c>
      <c r="C13" s="109" t="s">
        <v>195</v>
      </c>
      <c r="D13" s="109"/>
      <c r="E13" s="122">
        <v>0</v>
      </c>
    </row>
    <row r="14" spans="1:5" ht="18" customHeight="1">
      <c r="A14" s="109" t="s">
        <v>141</v>
      </c>
      <c r="B14" s="110" t="s">
        <v>196</v>
      </c>
      <c r="C14" s="109" t="s">
        <v>197</v>
      </c>
      <c r="D14" s="109"/>
      <c r="E14" s="122">
        <v>0</v>
      </c>
    </row>
    <row r="15" spans="1:5" ht="18.75" customHeight="1">
      <c r="A15" s="109" t="s">
        <v>143</v>
      </c>
      <c r="B15" s="110" t="s">
        <v>198</v>
      </c>
      <c r="C15" s="109" t="s">
        <v>199</v>
      </c>
      <c r="D15" s="109"/>
      <c r="E15" s="122">
        <v>0</v>
      </c>
    </row>
    <row r="16" spans="1:5" ht="19.5" customHeight="1">
      <c r="A16" s="109" t="s">
        <v>145</v>
      </c>
      <c r="B16" s="110" t="s">
        <v>200</v>
      </c>
      <c r="C16" s="109" t="s">
        <v>201</v>
      </c>
      <c r="D16" s="109"/>
      <c r="E16" s="122">
        <v>226725</v>
      </c>
    </row>
    <row r="17" spans="1:5" s="135" customFormat="1" ht="29.25" customHeight="1">
      <c r="A17" s="224" t="s">
        <v>202</v>
      </c>
      <c r="B17" s="224"/>
      <c r="C17" s="136"/>
      <c r="D17" s="179"/>
      <c r="E17" s="134">
        <f>SUM(E18:E24)</f>
        <v>450810</v>
      </c>
    </row>
    <row r="18" spans="1:5" ht="17.25" customHeight="1">
      <c r="A18" s="109" t="s">
        <v>130</v>
      </c>
      <c r="B18" s="110" t="s">
        <v>203</v>
      </c>
      <c r="C18" s="109" t="s">
        <v>204</v>
      </c>
      <c r="D18" s="109"/>
      <c r="E18" s="122">
        <v>146560</v>
      </c>
    </row>
    <row r="19" spans="1:5" ht="17.25" customHeight="1">
      <c r="A19" s="109" t="s">
        <v>133</v>
      </c>
      <c r="B19" s="110" t="s">
        <v>205</v>
      </c>
      <c r="C19" s="109" t="s">
        <v>204</v>
      </c>
      <c r="D19" s="109"/>
      <c r="E19" s="122">
        <v>304250</v>
      </c>
    </row>
    <row r="20" spans="1:5" ht="36.75" customHeight="1">
      <c r="A20" s="109" t="s">
        <v>136</v>
      </c>
      <c r="B20" s="112" t="s">
        <v>206</v>
      </c>
      <c r="C20" s="109" t="s">
        <v>207</v>
      </c>
      <c r="D20" s="109"/>
      <c r="E20" s="122">
        <v>0</v>
      </c>
    </row>
    <row r="21" spans="1:5" ht="17.25" customHeight="1">
      <c r="A21" s="109" t="s">
        <v>138</v>
      </c>
      <c r="B21" s="110" t="s">
        <v>208</v>
      </c>
      <c r="C21" s="109" t="s">
        <v>209</v>
      </c>
      <c r="D21" s="109"/>
      <c r="E21" s="122">
        <v>0</v>
      </c>
    </row>
    <row r="22" spans="1:5" ht="17.25" customHeight="1">
      <c r="A22" s="109" t="s">
        <v>139</v>
      </c>
      <c r="B22" s="110" t="s">
        <v>210</v>
      </c>
      <c r="C22" s="109" t="s">
        <v>211</v>
      </c>
      <c r="D22" s="109"/>
      <c r="E22" s="122">
        <v>0</v>
      </c>
    </row>
    <row r="23" spans="1:5" ht="17.25" customHeight="1">
      <c r="A23" s="109" t="s">
        <v>141</v>
      </c>
      <c r="B23" s="110" t="s">
        <v>212</v>
      </c>
      <c r="C23" s="109" t="s">
        <v>213</v>
      </c>
      <c r="D23" s="109"/>
      <c r="E23" s="122">
        <v>0</v>
      </c>
    </row>
    <row r="24" spans="1:5" ht="18" customHeight="1">
      <c r="A24" s="109" t="s">
        <v>143</v>
      </c>
      <c r="B24" s="110" t="s">
        <v>214</v>
      </c>
      <c r="C24" s="109" t="s">
        <v>215</v>
      </c>
      <c r="D24" s="109"/>
      <c r="E24" s="122">
        <v>0</v>
      </c>
    </row>
  </sheetData>
  <mergeCells count="8">
    <mergeCell ref="A8:B8"/>
    <mergeCell ref="A17:B17"/>
    <mergeCell ref="A1:E1"/>
    <mergeCell ref="A4:A6"/>
    <mergeCell ref="B4:B6"/>
    <mergeCell ref="C4:C6"/>
    <mergeCell ref="E4:E6"/>
    <mergeCell ref="D4:D6"/>
  </mergeCells>
  <printOptions/>
  <pageMargins left="0.75" right="0.71" top="1.07" bottom="1" header="0.5" footer="0.5"/>
  <pageSetup horizontalDpi="300" verticalDpi="300" orientation="portrait" paperSize="9" r:id="rId1"/>
  <headerFooter alignWithMargins="0">
    <oddHeader>&amp;RZałącznik Nr 4 do uchwały Nr IV/18/2007 Rady Miasta Radziejów z dnia 12 marca 2007 roku 
w sprawie zmian w budżecie Miasta Radziejów  na 2007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C63" sqref="C63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</cols>
  <sheetData>
    <row r="1" spans="1:10" ht="38.25" customHeight="1">
      <c r="A1" s="216" t="s">
        <v>161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2.75">
      <c r="A2" s="26"/>
      <c r="B2" s="26"/>
      <c r="C2" s="26"/>
      <c r="D2" s="26"/>
      <c r="E2" s="26"/>
      <c r="F2" s="26"/>
      <c r="J2" s="74" t="s">
        <v>114</v>
      </c>
    </row>
    <row r="3" spans="1:10" ht="12.75">
      <c r="A3" s="217" t="s">
        <v>0</v>
      </c>
      <c r="B3" s="229" t="s">
        <v>46</v>
      </c>
      <c r="C3" s="229" t="s">
        <v>1</v>
      </c>
      <c r="D3" s="225" t="s">
        <v>162</v>
      </c>
      <c r="E3" s="225" t="s">
        <v>163</v>
      </c>
      <c r="F3" s="225" t="s">
        <v>48</v>
      </c>
      <c r="G3" s="225"/>
      <c r="H3" s="225"/>
      <c r="I3" s="225"/>
      <c r="J3" s="225"/>
    </row>
    <row r="4" spans="1:10" ht="12.75">
      <c r="A4" s="217"/>
      <c r="B4" s="230"/>
      <c r="C4" s="230"/>
      <c r="D4" s="217"/>
      <c r="E4" s="225"/>
      <c r="F4" s="225" t="s">
        <v>164</v>
      </c>
      <c r="G4" s="225" t="s">
        <v>50</v>
      </c>
      <c r="H4" s="225"/>
      <c r="I4" s="225"/>
      <c r="J4" s="225" t="s">
        <v>165</v>
      </c>
    </row>
    <row r="5" spans="1:10" ht="25.5">
      <c r="A5" s="217"/>
      <c r="B5" s="231"/>
      <c r="C5" s="231"/>
      <c r="D5" s="217"/>
      <c r="E5" s="225"/>
      <c r="F5" s="225"/>
      <c r="G5" s="75" t="s">
        <v>166</v>
      </c>
      <c r="H5" s="75" t="s">
        <v>167</v>
      </c>
      <c r="I5" s="75" t="s">
        <v>168</v>
      </c>
      <c r="J5" s="225"/>
    </row>
    <row r="6" spans="1:10" ht="12.75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</row>
    <row r="7" spans="1:10" ht="21" customHeight="1">
      <c r="A7" s="95">
        <v>750</v>
      </c>
      <c r="B7" s="96"/>
      <c r="C7" s="96"/>
      <c r="D7" s="97">
        <f>SUM(D9)</f>
        <v>60300</v>
      </c>
      <c r="E7" s="97">
        <f aca="true" t="shared" si="0" ref="E7:J7">SUM(E10:E14)</f>
        <v>60300</v>
      </c>
      <c r="F7" s="97">
        <f t="shared" si="0"/>
        <v>60300</v>
      </c>
      <c r="G7" s="97">
        <f t="shared" si="0"/>
        <v>49270</v>
      </c>
      <c r="H7" s="97">
        <f t="shared" si="0"/>
        <v>9677</v>
      </c>
      <c r="I7" s="97">
        <f t="shared" si="0"/>
        <v>0</v>
      </c>
      <c r="J7" s="97">
        <f t="shared" si="0"/>
        <v>0</v>
      </c>
    </row>
    <row r="8" spans="1:10" s="34" customFormat="1" ht="24.75" customHeight="1">
      <c r="A8" s="50"/>
      <c r="B8" s="56">
        <v>75011</v>
      </c>
      <c r="C8" s="56"/>
      <c r="D8" s="40">
        <f>SUM(D9)</f>
        <v>60300</v>
      </c>
      <c r="E8" s="40">
        <f aca="true" t="shared" si="1" ref="E8:J8">SUM(E10:E14)</f>
        <v>60300</v>
      </c>
      <c r="F8" s="40">
        <f t="shared" si="1"/>
        <v>60300</v>
      </c>
      <c r="G8" s="40">
        <f t="shared" si="1"/>
        <v>49270</v>
      </c>
      <c r="H8" s="40">
        <f t="shared" si="1"/>
        <v>9677</v>
      </c>
      <c r="I8" s="40">
        <f t="shared" si="1"/>
        <v>0</v>
      </c>
      <c r="J8" s="40">
        <f t="shared" si="1"/>
        <v>0</v>
      </c>
    </row>
    <row r="9" spans="1:10" s="34" customFormat="1" ht="24.75" customHeight="1">
      <c r="A9" s="50"/>
      <c r="B9" s="56"/>
      <c r="C9" s="56">
        <v>2010</v>
      </c>
      <c r="D9" s="40">
        <v>60300</v>
      </c>
      <c r="E9" s="40"/>
      <c r="F9" s="40"/>
      <c r="G9" s="40"/>
      <c r="H9" s="40"/>
      <c r="I9" s="40"/>
      <c r="J9" s="40"/>
    </row>
    <row r="10" spans="1:10" s="34" customFormat="1" ht="26.25" customHeight="1">
      <c r="A10" s="50"/>
      <c r="B10" s="56"/>
      <c r="C10" s="56">
        <v>4010</v>
      </c>
      <c r="D10" s="40"/>
      <c r="E10" s="40">
        <v>45700</v>
      </c>
      <c r="F10" s="40">
        <v>45700</v>
      </c>
      <c r="G10" s="40">
        <v>45700</v>
      </c>
      <c r="H10" s="40">
        <v>0</v>
      </c>
      <c r="I10" s="40">
        <v>0</v>
      </c>
      <c r="J10" s="40">
        <v>0</v>
      </c>
    </row>
    <row r="11" spans="1:10" s="34" customFormat="1" ht="24" customHeight="1">
      <c r="A11" s="50"/>
      <c r="B11" s="56"/>
      <c r="C11" s="56">
        <v>4040</v>
      </c>
      <c r="D11" s="40"/>
      <c r="E11" s="40">
        <v>3570</v>
      </c>
      <c r="F11" s="40">
        <v>3570</v>
      </c>
      <c r="G11" s="40">
        <v>3570</v>
      </c>
      <c r="H11" s="40">
        <v>0</v>
      </c>
      <c r="I11" s="40">
        <v>0</v>
      </c>
      <c r="J11" s="40">
        <v>0</v>
      </c>
    </row>
    <row r="12" spans="1:10" s="34" customFormat="1" ht="24.75" customHeight="1">
      <c r="A12" s="50"/>
      <c r="B12" s="56"/>
      <c r="C12" s="56">
        <v>4110</v>
      </c>
      <c r="D12" s="40"/>
      <c r="E12" s="40">
        <v>8470</v>
      </c>
      <c r="F12" s="40">
        <v>8470</v>
      </c>
      <c r="G12" s="40">
        <v>0</v>
      </c>
      <c r="H12" s="40">
        <v>8470</v>
      </c>
      <c r="I12" s="40">
        <v>0</v>
      </c>
      <c r="J12" s="40">
        <v>0</v>
      </c>
    </row>
    <row r="13" spans="1:10" s="34" customFormat="1" ht="25.5" customHeight="1">
      <c r="A13" s="50"/>
      <c r="B13" s="56"/>
      <c r="C13" s="56">
        <v>4120</v>
      </c>
      <c r="D13" s="40"/>
      <c r="E13" s="40">
        <v>1207</v>
      </c>
      <c r="F13" s="40">
        <v>1207</v>
      </c>
      <c r="G13" s="40">
        <v>0</v>
      </c>
      <c r="H13" s="40">
        <v>1207</v>
      </c>
      <c r="I13" s="40">
        <v>0</v>
      </c>
      <c r="J13" s="40">
        <v>0</v>
      </c>
    </row>
    <row r="14" spans="1:10" s="34" customFormat="1" ht="25.5" customHeight="1">
      <c r="A14" s="50"/>
      <c r="B14" s="56"/>
      <c r="C14" s="56">
        <v>4440</v>
      </c>
      <c r="D14" s="40"/>
      <c r="E14" s="40">
        <v>1353</v>
      </c>
      <c r="F14" s="40">
        <v>1353</v>
      </c>
      <c r="G14" s="40">
        <v>0</v>
      </c>
      <c r="H14" s="40">
        <v>0</v>
      </c>
      <c r="I14" s="40">
        <v>0</v>
      </c>
      <c r="J14" s="40">
        <v>0</v>
      </c>
    </row>
    <row r="15" spans="1:10" s="34" customFormat="1" ht="25.5" customHeight="1">
      <c r="A15" s="53">
        <v>751</v>
      </c>
      <c r="B15" s="60"/>
      <c r="C15" s="60"/>
      <c r="D15" s="98">
        <f>SUM(D17)</f>
        <v>1100</v>
      </c>
      <c r="E15" s="98">
        <f aca="true" t="shared" si="2" ref="E15:J15">SUM(E18:E21)</f>
        <v>1100</v>
      </c>
      <c r="F15" s="98">
        <f t="shared" si="2"/>
        <v>1100</v>
      </c>
      <c r="G15" s="98">
        <f t="shared" si="2"/>
        <v>900</v>
      </c>
      <c r="H15" s="98">
        <f t="shared" si="2"/>
        <v>177</v>
      </c>
      <c r="I15" s="98">
        <f t="shared" si="2"/>
        <v>0</v>
      </c>
      <c r="J15" s="98">
        <f t="shared" si="2"/>
        <v>0</v>
      </c>
    </row>
    <row r="16" spans="1:10" s="34" customFormat="1" ht="25.5" customHeight="1">
      <c r="A16" s="54"/>
      <c r="B16" s="61">
        <v>75101</v>
      </c>
      <c r="C16" s="61"/>
      <c r="D16" s="94">
        <f>SUM(D17)</f>
        <v>1100</v>
      </c>
      <c r="E16" s="94">
        <f aca="true" t="shared" si="3" ref="E16:J16">SUM(E18:E21)</f>
        <v>1100</v>
      </c>
      <c r="F16" s="94">
        <f t="shared" si="3"/>
        <v>1100</v>
      </c>
      <c r="G16" s="94">
        <f t="shared" si="3"/>
        <v>900</v>
      </c>
      <c r="H16" s="94">
        <f t="shared" si="3"/>
        <v>177</v>
      </c>
      <c r="I16" s="94">
        <f t="shared" si="3"/>
        <v>0</v>
      </c>
      <c r="J16" s="94">
        <f t="shared" si="3"/>
        <v>0</v>
      </c>
    </row>
    <row r="17" spans="1:10" s="34" customFormat="1" ht="25.5" customHeight="1">
      <c r="A17" s="54"/>
      <c r="B17" s="61"/>
      <c r="C17" s="61">
        <v>2010</v>
      </c>
      <c r="D17" s="94">
        <v>1100</v>
      </c>
      <c r="E17" s="94"/>
      <c r="F17" s="94"/>
      <c r="G17" s="94"/>
      <c r="H17" s="94"/>
      <c r="I17" s="94"/>
      <c r="J17" s="94"/>
    </row>
    <row r="18" spans="1:10" s="34" customFormat="1" ht="25.5" customHeight="1">
      <c r="A18" s="54"/>
      <c r="B18" s="61"/>
      <c r="C18" s="61" t="s">
        <v>84</v>
      </c>
      <c r="D18" s="94"/>
      <c r="E18" s="94">
        <v>900</v>
      </c>
      <c r="F18" s="94">
        <v>900</v>
      </c>
      <c r="G18" s="94">
        <v>900</v>
      </c>
      <c r="H18" s="94">
        <v>0</v>
      </c>
      <c r="I18" s="94">
        <v>0</v>
      </c>
      <c r="J18" s="94">
        <v>0</v>
      </c>
    </row>
    <row r="19" spans="1:10" s="34" customFormat="1" ht="25.5" customHeight="1">
      <c r="A19" s="54"/>
      <c r="B19" s="61"/>
      <c r="C19" s="61">
        <v>4110</v>
      </c>
      <c r="D19" s="94"/>
      <c r="E19" s="94">
        <v>155</v>
      </c>
      <c r="F19" s="94">
        <v>155</v>
      </c>
      <c r="G19" s="94">
        <v>0</v>
      </c>
      <c r="H19" s="94">
        <v>155</v>
      </c>
      <c r="I19" s="94">
        <v>0</v>
      </c>
      <c r="J19" s="94">
        <v>0</v>
      </c>
    </row>
    <row r="20" spans="1:10" s="34" customFormat="1" ht="25.5" customHeight="1">
      <c r="A20" s="54"/>
      <c r="B20" s="61"/>
      <c r="C20" s="61">
        <v>4120</v>
      </c>
      <c r="D20" s="94"/>
      <c r="E20" s="94">
        <v>22</v>
      </c>
      <c r="F20" s="94">
        <v>22</v>
      </c>
      <c r="G20" s="94">
        <v>0</v>
      </c>
      <c r="H20" s="94">
        <v>22</v>
      </c>
      <c r="I20" s="94">
        <v>0</v>
      </c>
      <c r="J20" s="94">
        <v>0</v>
      </c>
    </row>
    <row r="21" spans="1:10" s="34" customFormat="1" ht="25.5" customHeight="1">
      <c r="A21" s="54"/>
      <c r="B21" s="61"/>
      <c r="C21" s="61" t="s">
        <v>72</v>
      </c>
      <c r="D21" s="94"/>
      <c r="E21" s="94">
        <v>23</v>
      </c>
      <c r="F21" s="94">
        <v>23</v>
      </c>
      <c r="G21" s="94">
        <v>0</v>
      </c>
      <c r="H21" s="94">
        <v>0</v>
      </c>
      <c r="I21" s="94">
        <v>0</v>
      </c>
      <c r="J21" s="94">
        <v>0</v>
      </c>
    </row>
    <row r="22" spans="1:10" s="101" customFormat="1" ht="25.5" customHeight="1">
      <c r="A22" s="99">
        <v>852</v>
      </c>
      <c r="B22" s="98"/>
      <c r="C22" s="98"/>
      <c r="D22" s="23">
        <f>SUM(D23,D38,D41)</f>
        <v>2893000</v>
      </c>
      <c r="E22" s="23">
        <f aca="true" t="shared" si="4" ref="E22:J22">SUM(E23,E38,E41)</f>
        <v>2893000</v>
      </c>
      <c r="F22" s="23">
        <f t="shared" si="4"/>
        <v>2893000</v>
      </c>
      <c r="G22" s="23">
        <f t="shared" si="4"/>
        <v>50278</v>
      </c>
      <c r="H22" s="23">
        <f t="shared" si="4"/>
        <v>129732</v>
      </c>
      <c r="I22" s="23">
        <f t="shared" si="4"/>
        <v>2696040</v>
      </c>
      <c r="J22" s="23">
        <f t="shared" si="4"/>
        <v>0</v>
      </c>
    </row>
    <row r="23" spans="1:10" s="34" customFormat="1" ht="25.5" customHeight="1">
      <c r="A23" s="94"/>
      <c r="B23" s="56" t="s">
        <v>29</v>
      </c>
      <c r="C23" s="56"/>
      <c r="D23" s="40">
        <f>SUM(D24)</f>
        <v>2663000</v>
      </c>
      <c r="E23" s="22">
        <f aca="true" t="shared" si="5" ref="E23:J23">SUM(E25:E37)</f>
        <v>2663000</v>
      </c>
      <c r="F23" s="22">
        <f t="shared" si="5"/>
        <v>2663000</v>
      </c>
      <c r="G23" s="22">
        <f t="shared" si="5"/>
        <v>50278</v>
      </c>
      <c r="H23" s="22">
        <f t="shared" si="5"/>
        <v>107732</v>
      </c>
      <c r="I23" s="22">
        <f t="shared" si="5"/>
        <v>2488040</v>
      </c>
      <c r="J23" s="22">
        <f t="shared" si="5"/>
        <v>0</v>
      </c>
    </row>
    <row r="24" spans="1:10" s="102" customFormat="1" ht="25.5" customHeight="1">
      <c r="A24" s="40"/>
      <c r="B24" s="50"/>
      <c r="C24" s="56">
        <v>2010</v>
      </c>
      <c r="D24" s="40">
        <v>2663000</v>
      </c>
      <c r="E24" s="40"/>
      <c r="F24" s="40"/>
      <c r="G24" s="40"/>
      <c r="H24" s="40"/>
      <c r="I24" s="40"/>
      <c r="J24" s="40"/>
    </row>
    <row r="25" spans="1:10" s="102" customFormat="1" ht="25.5" customHeight="1">
      <c r="A25" s="40"/>
      <c r="B25" s="50"/>
      <c r="C25" s="56">
        <v>3110</v>
      </c>
      <c r="D25" s="40"/>
      <c r="E25" s="40">
        <v>2488040</v>
      </c>
      <c r="F25" s="40">
        <v>2488040</v>
      </c>
      <c r="G25" s="40">
        <v>0</v>
      </c>
      <c r="H25" s="40">
        <v>0</v>
      </c>
      <c r="I25" s="40">
        <v>2488040</v>
      </c>
      <c r="J25" s="40">
        <v>0</v>
      </c>
    </row>
    <row r="26" spans="1:10" s="102" customFormat="1" ht="25.5" customHeight="1">
      <c r="A26" s="40"/>
      <c r="B26" s="50"/>
      <c r="C26" s="56" t="s">
        <v>84</v>
      </c>
      <c r="D26" s="40"/>
      <c r="E26" s="40">
        <v>48042</v>
      </c>
      <c r="F26" s="40">
        <v>48042</v>
      </c>
      <c r="G26" s="40">
        <v>48042</v>
      </c>
      <c r="H26" s="40">
        <v>0</v>
      </c>
      <c r="I26" s="40">
        <v>0</v>
      </c>
      <c r="J26" s="40">
        <v>0</v>
      </c>
    </row>
    <row r="27" spans="1:10" s="102" customFormat="1" ht="25.5" customHeight="1">
      <c r="A27" s="40"/>
      <c r="B27" s="50"/>
      <c r="C27" s="56" t="s">
        <v>97</v>
      </c>
      <c r="D27" s="40"/>
      <c r="E27" s="40">
        <v>2236</v>
      </c>
      <c r="F27" s="40">
        <v>2236</v>
      </c>
      <c r="G27" s="40">
        <v>2236</v>
      </c>
      <c r="H27" s="40">
        <v>0</v>
      </c>
      <c r="I27" s="40">
        <v>0</v>
      </c>
      <c r="J27" s="40">
        <v>0</v>
      </c>
    </row>
    <row r="28" spans="1:10" s="102" customFormat="1" ht="25.5" customHeight="1">
      <c r="A28" s="40"/>
      <c r="B28" s="50"/>
      <c r="C28" s="56" t="s">
        <v>60</v>
      </c>
      <c r="D28" s="40"/>
      <c r="E28" s="40">
        <v>106500</v>
      </c>
      <c r="F28" s="40">
        <v>106500</v>
      </c>
      <c r="G28" s="40">
        <v>0</v>
      </c>
      <c r="H28" s="40">
        <v>106500</v>
      </c>
      <c r="I28" s="40">
        <v>0</v>
      </c>
      <c r="J28" s="40">
        <v>0</v>
      </c>
    </row>
    <row r="29" spans="1:10" s="102" customFormat="1" ht="25.5" customHeight="1">
      <c r="A29" s="40"/>
      <c r="B29" s="50"/>
      <c r="C29" s="56" t="s">
        <v>61</v>
      </c>
      <c r="D29" s="40"/>
      <c r="E29" s="40">
        <v>1232</v>
      </c>
      <c r="F29" s="40">
        <v>1232</v>
      </c>
      <c r="G29" s="40">
        <v>0</v>
      </c>
      <c r="H29" s="40">
        <v>1232</v>
      </c>
      <c r="I29" s="40">
        <v>0</v>
      </c>
      <c r="J29" s="40">
        <v>0</v>
      </c>
    </row>
    <row r="30" spans="1:10" s="102" customFormat="1" ht="25.5" customHeight="1">
      <c r="A30" s="40"/>
      <c r="B30" s="50"/>
      <c r="C30" s="56" t="s">
        <v>72</v>
      </c>
      <c r="D30" s="40"/>
      <c r="E30" s="40">
        <v>7626</v>
      </c>
      <c r="F30" s="40">
        <v>7626</v>
      </c>
      <c r="G30" s="40">
        <v>0</v>
      </c>
      <c r="H30" s="40">
        <v>0</v>
      </c>
      <c r="I30" s="40">
        <v>0</v>
      </c>
      <c r="J30" s="40">
        <v>0</v>
      </c>
    </row>
    <row r="31" spans="1:10" s="102" customFormat="1" ht="25.5" customHeight="1">
      <c r="A31" s="40"/>
      <c r="B31" s="50"/>
      <c r="C31" s="56" t="s">
        <v>71</v>
      </c>
      <c r="D31" s="40"/>
      <c r="E31" s="40">
        <v>1000</v>
      </c>
      <c r="F31" s="40">
        <v>1000</v>
      </c>
      <c r="G31" s="40">
        <v>0</v>
      </c>
      <c r="H31" s="40">
        <v>0</v>
      </c>
      <c r="I31" s="40">
        <v>0</v>
      </c>
      <c r="J31" s="40">
        <v>0</v>
      </c>
    </row>
    <row r="32" spans="1:10" s="102" customFormat="1" ht="25.5" customHeight="1">
      <c r="A32" s="40"/>
      <c r="B32" s="50"/>
      <c r="C32" s="56" t="s">
        <v>77</v>
      </c>
      <c r="D32" s="40"/>
      <c r="E32" s="40">
        <v>1020</v>
      </c>
      <c r="F32" s="40">
        <v>1020</v>
      </c>
      <c r="G32" s="40">
        <v>0</v>
      </c>
      <c r="H32" s="40">
        <v>0</v>
      </c>
      <c r="I32" s="40">
        <v>0</v>
      </c>
      <c r="J32" s="40">
        <v>0</v>
      </c>
    </row>
    <row r="33" spans="1:10" s="102" customFormat="1" ht="25.5" customHeight="1">
      <c r="A33" s="40"/>
      <c r="B33" s="50"/>
      <c r="C33" s="56" t="s">
        <v>73</v>
      </c>
      <c r="D33" s="40"/>
      <c r="E33" s="40">
        <v>500</v>
      </c>
      <c r="F33" s="40">
        <v>500</v>
      </c>
      <c r="G33" s="40">
        <v>0</v>
      </c>
      <c r="H33" s="40">
        <v>0</v>
      </c>
      <c r="I33" s="40">
        <v>0</v>
      </c>
      <c r="J33" s="40">
        <v>0</v>
      </c>
    </row>
    <row r="34" spans="1:10" s="102" customFormat="1" ht="25.5" customHeight="1">
      <c r="A34" s="40"/>
      <c r="B34" s="50"/>
      <c r="C34" s="56" t="s">
        <v>98</v>
      </c>
      <c r="D34" s="40"/>
      <c r="E34" s="40">
        <v>1604</v>
      </c>
      <c r="F34" s="40">
        <v>1604</v>
      </c>
      <c r="G34" s="40">
        <v>0</v>
      </c>
      <c r="H34" s="40">
        <v>0</v>
      </c>
      <c r="I34" s="40">
        <v>0</v>
      </c>
      <c r="J34" s="40">
        <v>0</v>
      </c>
    </row>
    <row r="35" spans="1:10" s="102" customFormat="1" ht="25.5" customHeight="1">
      <c r="A35" s="40"/>
      <c r="B35" s="50"/>
      <c r="C35" s="56" t="s">
        <v>74</v>
      </c>
      <c r="D35" s="40"/>
      <c r="E35" s="40">
        <v>1500</v>
      </c>
      <c r="F35" s="40">
        <v>1500</v>
      </c>
      <c r="G35" s="40">
        <v>0</v>
      </c>
      <c r="H35" s="40">
        <v>0</v>
      </c>
      <c r="I35" s="40">
        <v>0</v>
      </c>
      <c r="J35" s="40">
        <v>0</v>
      </c>
    </row>
    <row r="36" spans="1:10" s="102" customFormat="1" ht="25.5" customHeight="1">
      <c r="A36" s="40"/>
      <c r="B36" s="50"/>
      <c r="C36" s="56" t="s">
        <v>75</v>
      </c>
      <c r="D36" s="40"/>
      <c r="E36" s="40">
        <v>1200</v>
      </c>
      <c r="F36" s="40">
        <v>1200</v>
      </c>
      <c r="G36" s="40">
        <v>0</v>
      </c>
      <c r="H36" s="40">
        <v>0</v>
      </c>
      <c r="I36" s="40">
        <v>0</v>
      </c>
      <c r="J36" s="40">
        <v>0</v>
      </c>
    </row>
    <row r="37" spans="1:10" s="102" customFormat="1" ht="25.5" customHeight="1">
      <c r="A37" s="40"/>
      <c r="B37" s="50"/>
      <c r="C37" s="56" t="s">
        <v>76</v>
      </c>
      <c r="D37" s="40"/>
      <c r="E37" s="40">
        <v>2500</v>
      </c>
      <c r="F37" s="40">
        <v>2500</v>
      </c>
      <c r="G37" s="40">
        <v>0</v>
      </c>
      <c r="H37" s="40">
        <v>0</v>
      </c>
      <c r="I37" s="40">
        <v>0</v>
      </c>
      <c r="J37" s="40">
        <v>0</v>
      </c>
    </row>
    <row r="38" spans="1:10" s="102" customFormat="1" ht="25.5" customHeight="1">
      <c r="A38" s="40"/>
      <c r="B38" s="50" t="s">
        <v>32</v>
      </c>
      <c r="C38" s="56"/>
      <c r="D38" s="40">
        <v>22000</v>
      </c>
      <c r="E38" s="40">
        <v>22000</v>
      </c>
      <c r="F38" s="40">
        <v>22000</v>
      </c>
      <c r="G38" s="40">
        <f>SUM(G40)</f>
        <v>0</v>
      </c>
      <c r="H38" s="40">
        <v>22000</v>
      </c>
      <c r="I38" s="40">
        <f>SUM(I40)</f>
        <v>0</v>
      </c>
      <c r="J38" s="40">
        <f>SUM(J40)</f>
        <v>0</v>
      </c>
    </row>
    <row r="39" spans="1:10" s="102" customFormat="1" ht="25.5" customHeight="1">
      <c r="A39" s="40"/>
      <c r="B39" s="50"/>
      <c r="C39" s="56">
        <v>2010</v>
      </c>
      <c r="D39" s="40">
        <v>22000</v>
      </c>
      <c r="E39" s="40"/>
      <c r="F39" s="40"/>
      <c r="G39" s="40"/>
      <c r="H39" s="40"/>
      <c r="I39" s="40"/>
      <c r="J39" s="40"/>
    </row>
    <row r="40" spans="1:10" s="102" customFormat="1" ht="25.5" customHeight="1">
      <c r="A40" s="40"/>
      <c r="B40" s="50"/>
      <c r="C40" s="56">
        <v>4130</v>
      </c>
      <c r="D40" s="40"/>
      <c r="E40" s="40">
        <v>22000</v>
      </c>
      <c r="F40" s="40">
        <v>22000</v>
      </c>
      <c r="G40" s="40">
        <v>0</v>
      </c>
      <c r="H40" s="40">
        <v>22000</v>
      </c>
      <c r="I40" s="40">
        <v>0</v>
      </c>
      <c r="J40" s="40">
        <v>0</v>
      </c>
    </row>
    <row r="41" spans="1:10" s="102" customFormat="1" ht="25.5" customHeight="1">
      <c r="A41" s="40"/>
      <c r="B41" s="50" t="s">
        <v>33</v>
      </c>
      <c r="C41" s="56"/>
      <c r="D41" s="40">
        <v>208000</v>
      </c>
      <c r="E41" s="40">
        <v>208000</v>
      </c>
      <c r="F41" s="40">
        <v>208000</v>
      </c>
      <c r="G41" s="40">
        <f>SUM(G43)</f>
        <v>0</v>
      </c>
      <c r="H41" s="40">
        <f>SUM(H43)</f>
        <v>0</v>
      </c>
      <c r="I41" s="40">
        <v>208000</v>
      </c>
      <c r="J41" s="40">
        <f>SUM(J43)</f>
        <v>0</v>
      </c>
    </row>
    <row r="42" spans="1:10" s="102" customFormat="1" ht="25.5" customHeight="1">
      <c r="A42" s="40"/>
      <c r="B42" s="50"/>
      <c r="C42" s="56">
        <v>2010</v>
      </c>
      <c r="D42" s="40">
        <v>208000</v>
      </c>
      <c r="E42" s="40"/>
      <c r="F42" s="40"/>
      <c r="G42" s="40"/>
      <c r="H42" s="40"/>
      <c r="I42" s="40"/>
      <c r="J42" s="40"/>
    </row>
    <row r="43" spans="1:10" s="102" customFormat="1" ht="25.5" customHeight="1">
      <c r="A43" s="40"/>
      <c r="B43" s="50"/>
      <c r="C43" s="56">
        <v>3110</v>
      </c>
      <c r="D43" s="40"/>
      <c r="E43" s="40">
        <v>208000</v>
      </c>
      <c r="F43" s="40">
        <v>208000</v>
      </c>
      <c r="G43" s="40">
        <v>0</v>
      </c>
      <c r="H43" s="40">
        <v>0</v>
      </c>
      <c r="I43" s="40">
        <v>208000</v>
      </c>
      <c r="J43" s="40">
        <v>0</v>
      </c>
    </row>
    <row r="44" spans="1:10" ht="15">
      <c r="A44" s="232" t="s">
        <v>152</v>
      </c>
      <c r="B44" s="233"/>
      <c r="C44" s="234"/>
      <c r="D44" s="103">
        <f>SUM(D7,D15,D22)</f>
        <v>2954400</v>
      </c>
      <c r="E44" s="103">
        <f aca="true" t="shared" si="6" ref="E44:J44">SUM(E7,E15,E22)</f>
        <v>2954400</v>
      </c>
      <c r="F44" s="103">
        <f t="shared" si="6"/>
        <v>2954400</v>
      </c>
      <c r="G44" s="103">
        <f t="shared" si="6"/>
        <v>100448</v>
      </c>
      <c r="H44" s="103">
        <f t="shared" si="6"/>
        <v>139586</v>
      </c>
      <c r="I44" s="103">
        <f t="shared" si="6"/>
        <v>2696040</v>
      </c>
      <c r="J44" s="103">
        <f t="shared" si="6"/>
        <v>0</v>
      </c>
    </row>
    <row r="45" spans="1:6" ht="36.75" customHeight="1">
      <c r="A45" s="26"/>
      <c r="B45" s="26"/>
      <c r="C45" s="26"/>
      <c r="D45" s="26"/>
      <c r="E45" s="26"/>
      <c r="F45" s="26"/>
    </row>
    <row r="46" spans="1:10" ht="36.75" customHeight="1">
      <c r="A46" s="235" t="s">
        <v>306</v>
      </c>
      <c r="B46" s="236"/>
      <c r="C46" s="236"/>
      <c r="D46" s="236"/>
      <c r="E46" s="236"/>
      <c r="F46" s="236"/>
      <c r="G46" s="236"/>
      <c r="H46" s="236"/>
      <c r="I46" s="236"/>
      <c r="J46" s="236"/>
    </row>
    <row r="48" spans="1:10" ht="12.75">
      <c r="A48" s="217" t="s">
        <v>0</v>
      </c>
      <c r="B48" s="229" t="s">
        <v>46</v>
      </c>
      <c r="C48" s="229" t="s">
        <v>1</v>
      </c>
      <c r="D48" s="225" t="s">
        <v>3</v>
      </c>
      <c r="E48" s="237"/>
      <c r="F48" s="237"/>
      <c r="G48" s="237"/>
      <c r="H48" s="237"/>
      <c r="I48" s="237"/>
      <c r="J48" s="237"/>
    </row>
    <row r="49" spans="1:10" ht="12.75">
      <c r="A49" s="217"/>
      <c r="B49" s="230"/>
      <c r="C49" s="230"/>
      <c r="D49" s="217"/>
      <c r="E49" s="237"/>
      <c r="F49" s="237"/>
      <c r="G49" s="237"/>
      <c r="H49" s="237"/>
      <c r="I49" s="237"/>
      <c r="J49" s="237"/>
    </row>
    <row r="50" spans="1:10" ht="12.75">
      <c r="A50" s="217"/>
      <c r="B50" s="231"/>
      <c r="C50" s="231"/>
      <c r="D50" s="217"/>
      <c r="E50" s="237"/>
      <c r="F50" s="237"/>
      <c r="G50" s="181"/>
      <c r="H50" s="181"/>
      <c r="I50" s="181"/>
      <c r="J50" s="237"/>
    </row>
    <row r="51" spans="1:10" ht="12.75">
      <c r="A51" s="76">
        <v>1</v>
      </c>
      <c r="B51" s="76">
        <v>2</v>
      </c>
      <c r="C51" s="76">
        <v>3</v>
      </c>
      <c r="D51" s="76">
        <v>4</v>
      </c>
      <c r="E51" s="180"/>
      <c r="F51" s="180"/>
      <c r="G51" s="180"/>
      <c r="H51" s="180"/>
      <c r="I51" s="180"/>
      <c r="J51" s="180"/>
    </row>
    <row r="52" spans="1:10" ht="12.75">
      <c r="A52" s="95">
        <v>750</v>
      </c>
      <c r="B52" s="96"/>
      <c r="C52" s="96"/>
      <c r="D52" s="23">
        <v>77000</v>
      </c>
      <c r="E52" s="176"/>
      <c r="F52" s="176"/>
      <c r="G52" s="176"/>
      <c r="H52" s="176"/>
      <c r="I52" s="176"/>
      <c r="J52" s="176"/>
    </row>
    <row r="53" spans="1:10" ht="12.75">
      <c r="A53" s="50"/>
      <c r="B53" s="56">
        <v>75011</v>
      </c>
      <c r="C53" s="56"/>
      <c r="D53" s="40">
        <v>77000</v>
      </c>
      <c r="E53" s="69"/>
      <c r="F53" s="69"/>
      <c r="G53" s="69"/>
      <c r="H53" s="69"/>
      <c r="I53" s="69"/>
      <c r="J53" s="69"/>
    </row>
    <row r="54" spans="1:4" ht="12.75">
      <c r="A54" s="34"/>
      <c r="B54" s="34"/>
      <c r="C54" s="182" t="s">
        <v>26</v>
      </c>
      <c r="D54" s="102">
        <v>77000</v>
      </c>
    </row>
  </sheetData>
  <mergeCells count="21">
    <mergeCell ref="F49:F50"/>
    <mergeCell ref="G49:I49"/>
    <mergeCell ref="J49:J50"/>
    <mergeCell ref="A48:A50"/>
    <mergeCell ref="G4:I4"/>
    <mergeCell ref="C48:C50"/>
    <mergeCell ref="A44:C44"/>
    <mergeCell ref="B48:B50"/>
    <mergeCell ref="F4:F5"/>
    <mergeCell ref="D48:D50"/>
    <mergeCell ref="A46:J46"/>
    <mergeCell ref="E48:E50"/>
    <mergeCell ref="F48:J48"/>
    <mergeCell ref="A1:J1"/>
    <mergeCell ref="A3:A5"/>
    <mergeCell ref="B3:B5"/>
    <mergeCell ref="C3:C5"/>
    <mergeCell ref="D3:D5"/>
    <mergeCell ref="E3:E5"/>
    <mergeCell ref="F3:J3"/>
    <mergeCell ref="J4:J5"/>
  </mergeCells>
  <printOptions/>
  <pageMargins left="0.91" right="0.68" top="1" bottom="0.81" header="0.61" footer="0.5"/>
  <pageSetup horizontalDpi="300" verticalDpi="300" orientation="landscape" paperSize="9" r:id="rId1"/>
  <headerFooter alignWithMargins="0">
    <oddHeader>&amp;RZałącznik Nr  5 do uchwały Nr IV/18/2007 Rady Miasta Radziejów z dnia 12 marca 2007 roku 
w sprawie zmian w budżecie Miasta Radziejów  na 2007 rok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20" sqref="I20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216" t="s">
        <v>216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7" ht="12.75">
      <c r="A2" s="26"/>
      <c r="B2" s="26"/>
      <c r="C2" s="26"/>
      <c r="D2" s="26"/>
      <c r="E2" s="26"/>
      <c r="F2" s="26"/>
      <c r="G2" s="26"/>
    </row>
    <row r="3" spans="1:10" ht="12.75">
      <c r="A3" s="26"/>
      <c r="B3" s="26"/>
      <c r="C3" s="26"/>
      <c r="D3" s="26"/>
      <c r="E3" s="26"/>
      <c r="F3" s="26"/>
      <c r="G3" s="26"/>
      <c r="J3" s="111" t="s">
        <v>114</v>
      </c>
    </row>
    <row r="4" spans="1:10" ht="12.75">
      <c r="A4" s="217" t="s">
        <v>0</v>
      </c>
      <c r="B4" s="229" t="s">
        <v>46</v>
      </c>
      <c r="C4" s="229" t="s">
        <v>1</v>
      </c>
      <c r="D4" s="225" t="s">
        <v>162</v>
      </c>
      <c r="E4" s="225" t="s">
        <v>163</v>
      </c>
      <c r="F4" s="225" t="s">
        <v>48</v>
      </c>
      <c r="G4" s="225"/>
      <c r="H4" s="225"/>
      <c r="I4" s="225"/>
      <c r="J4" s="225"/>
    </row>
    <row r="5" spans="1:10" ht="12.75">
      <c r="A5" s="217"/>
      <c r="B5" s="230"/>
      <c r="C5" s="230"/>
      <c r="D5" s="217"/>
      <c r="E5" s="225"/>
      <c r="F5" s="225" t="s">
        <v>164</v>
      </c>
      <c r="G5" s="225" t="s">
        <v>50</v>
      </c>
      <c r="H5" s="225"/>
      <c r="I5" s="225"/>
      <c r="J5" s="225" t="s">
        <v>165</v>
      </c>
    </row>
    <row r="6" spans="1:10" ht="25.5">
      <c r="A6" s="217"/>
      <c r="B6" s="231"/>
      <c r="C6" s="231"/>
      <c r="D6" s="217"/>
      <c r="E6" s="225"/>
      <c r="F6" s="225"/>
      <c r="G6" s="75" t="s">
        <v>166</v>
      </c>
      <c r="H6" s="75" t="s">
        <v>167</v>
      </c>
      <c r="I6" s="75" t="s">
        <v>217</v>
      </c>
      <c r="J6" s="225"/>
    </row>
    <row r="7" spans="1:10" ht="12.75">
      <c r="A7" s="123">
        <v>1</v>
      </c>
      <c r="B7" s="123">
        <v>2</v>
      </c>
      <c r="C7" s="123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</row>
    <row r="8" spans="1:10" ht="18" customHeight="1">
      <c r="A8" s="151">
        <v>750</v>
      </c>
      <c r="B8" s="151">
        <v>75095</v>
      </c>
      <c r="C8" s="151">
        <v>2900</v>
      </c>
      <c r="D8" s="152">
        <v>0</v>
      </c>
      <c r="E8" s="153">
        <v>6500</v>
      </c>
      <c r="F8" s="153">
        <v>6500</v>
      </c>
      <c r="G8" s="152">
        <v>0</v>
      </c>
      <c r="H8" s="152">
        <v>0</v>
      </c>
      <c r="I8" s="153">
        <v>6500</v>
      </c>
      <c r="J8" s="152">
        <v>0</v>
      </c>
    </row>
    <row r="9" spans="1:10" ht="18.75" customHeight="1">
      <c r="A9" s="104">
        <v>851</v>
      </c>
      <c r="B9" s="104">
        <v>85154</v>
      </c>
      <c r="C9" s="104">
        <v>2310</v>
      </c>
      <c r="D9" s="40">
        <v>0</v>
      </c>
      <c r="E9" s="40">
        <v>2000</v>
      </c>
      <c r="F9" s="40">
        <v>2000</v>
      </c>
      <c r="G9" s="40">
        <v>0</v>
      </c>
      <c r="H9" s="40">
        <v>0</v>
      </c>
      <c r="I9" s="40">
        <v>2000</v>
      </c>
      <c r="J9" s="40">
        <v>0</v>
      </c>
    </row>
    <row r="10" spans="1:10" ht="21" customHeight="1">
      <c r="A10" s="104">
        <v>854</v>
      </c>
      <c r="B10" s="104">
        <v>85495</v>
      </c>
      <c r="C10" s="104">
        <v>2310</v>
      </c>
      <c r="D10" s="40">
        <v>0</v>
      </c>
      <c r="E10" s="40">
        <v>4385</v>
      </c>
      <c r="F10" s="40">
        <v>4385</v>
      </c>
      <c r="G10" s="40">
        <v>0</v>
      </c>
      <c r="H10" s="40">
        <v>0</v>
      </c>
      <c r="I10" s="40">
        <v>4385</v>
      </c>
      <c r="J10" s="40">
        <v>0</v>
      </c>
    </row>
    <row r="11" spans="1:10" ht="21" customHeight="1">
      <c r="A11" s="104">
        <v>900</v>
      </c>
      <c r="B11" s="104">
        <v>90001</v>
      </c>
      <c r="C11" s="104">
        <v>2900</v>
      </c>
      <c r="D11" s="40">
        <v>0</v>
      </c>
      <c r="E11" s="40">
        <v>34500</v>
      </c>
      <c r="F11" s="40">
        <v>34500</v>
      </c>
      <c r="G11" s="40">
        <v>0</v>
      </c>
      <c r="H11" s="40">
        <v>0</v>
      </c>
      <c r="I11" s="40">
        <v>34500</v>
      </c>
      <c r="J11" s="40">
        <v>0</v>
      </c>
    </row>
    <row r="12" spans="1:10" ht="18.75" customHeight="1">
      <c r="A12" s="104">
        <v>921</v>
      </c>
      <c r="B12" s="104">
        <v>92109</v>
      </c>
      <c r="C12" s="104">
        <v>2320</v>
      </c>
      <c r="D12" s="40">
        <v>20000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</row>
    <row r="13" spans="1:10" ht="19.5" customHeight="1">
      <c r="A13" s="104">
        <v>921</v>
      </c>
      <c r="B13" s="104">
        <v>92116</v>
      </c>
      <c r="C13" s="104">
        <v>2320</v>
      </c>
      <c r="D13" s="40">
        <v>50000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</row>
    <row r="14" spans="1:10" ht="20.25" customHeight="1">
      <c r="A14" s="104"/>
      <c r="B14" s="104"/>
      <c r="C14" s="104"/>
      <c r="D14" s="40"/>
      <c r="E14" s="40"/>
      <c r="F14" s="40"/>
      <c r="G14" s="40"/>
      <c r="H14" s="40"/>
      <c r="I14" s="40"/>
      <c r="J14" s="40"/>
    </row>
    <row r="15" spans="1:10" ht="15">
      <c r="A15" s="232" t="s">
        <v>152</v>
      </c>
      <c r="B15" s="233"/>
      <c r="C15" s="234"/>
      <c r="D15" s="124">
        <f>SUM(D9:D13)</f>
        <v>70000</v>
      </c>
      <c r="E15" s="124">
        <f aca="true" t="shared" si="0" ref="E15:J15">SUM(E8:E13)</f>
        <v>47385</v>
      </c>
      <c r="F15" s="124">
        <f t="shared" si="0"/>
        <v>47385</v>
      </c>
      <c r="G15" s="124">
        <f t="shared" si="0"/>
        <v>0</v>
      </c>
      <c r="H15" s="124">
        <f t="shared" si="0"/>
        <v>0</v>
      </c>
      <c r="I15" s="124">
        <f t="shared" si="0"/>
        <v>47385</v>
      </c>
      <c r="J15" s="124">
        <f t="shared" si="0"/>
        <v>0</v>
      </c>
    </row>
    <row r="16" spans="1:7" ht="12.75">
      <c r="A16" s="26"/>
      <c r="B16" s="26"/>
      <c r="C16" s="26"/>
      <c r="D16" s="26"/>
      <c r="E16" s="26"/>
      <c r="F16" s="26"/>
      <c r="G16" s="26"/>
    </row>
    <row r="17" spans="1:6" ht="12.75">
      <c r="A17" s="31"/>
      <c r="B17" s="26"/>
      <c r="C17" s="26"/>
      <c r="D17" s="26"/>
      <c r="E17" s="26"/>
      <c r="F17" s="26"/>
    </row>
  </sheetData>
  <mergeCells count="11">
    <mergeCell ref="A15:C15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/>
  <pageMargins left="0.75" right="0.71" top="1.06" bottom="1" header="0.63" footer="0.5"/>
  <pageSetup horizontalDpi="300" verticalDpi="300" orientation="landscape" paperSize="9" r:id="rId1"/>
  <headerFooter alignWithMargins="0">
    <oddHeader>&amp;RZałącznik Nr 6 do uchwały Nr IV/18/2007 Rady Miasta z dnia 12 marca 2007 roku  
w sprawie zmian w budżecie Miasta Radziejów na 2007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E20" sqref="E20"/>
    </sheetView>
  </sheetViews>
  <sheetFormatPr defaultColWidth="9.140625" defaultRowHeight="12.75"/>
  <cols>
    <col min="1" max="1" width="0.9921875" style="0" customWidth="1"/>
    <col min="2" max="2" width="7.140625" style="0" customWidth="1"/>
    <col min="3" max="3" width="33.421875" style="0" customWidth="1"/>
    <col min="4" max="4" width="8.57421875" style="189" customWidth="1"/>
    <col min="5" max="5" width="12.57421875" style="0" customWidth="1"/>
    <col min="6" max="6" width="12.7109375" style="0" customWidth="1"/>
    <col min="7" max="7" width="14.28125" style="0" customWidth="1"/>
  </cols>
  <sheetData>
    <row r="1" spans="2:7" ht="18">
      <c r="B1" s="210" t="s">
        <v>218</v>
      </c>
      <c r="C1" s="210"/>
      <c r="D1" s="210"/>
      <c r="E1" s="210"/>
      <c r="F1" s="210"/>
      <c r="G1" s="210"/>
    </row>
    <row r="2" spans="2:7" ht="18">
      <c r="B2" s="210" t="s">
        <v>219</v>
      </c>
      <c r="C2" s="210"/>
      <c r="D2" s="210"/>
      <c r="E2" s="210"/>
      <c r="F2" s="210"/>
      <c r="G2" s="210"/>
    </row>
    <row r="3" spans="2:7" ht="18">
      <c r="B3" s="72"/>
      <c r="C3" s="72"/>
      <c r="D3" s="72"/>
      <c r="E3" s="72"/>
      <c r="F3" s="72"/>
      <c r="G3" s="72"/>
    </row>
    <row r="4" spans="2:7" ht="12.75">
      <c r="B4" s="26"/>
      <c r="C4" s="26"/>
      <c r="D4" s="187"/>
      <c r="E4" s="26"/>
      <c r="F4" s="26"/>
      <c r="G4" s="26"/>
    </row>
    <row r="5" spans="2:7" ht="12.75">
      <c r="B5" s="26"/>
      <c r="C5" s="26"/>
      <c r="D5" s="187"/>
      <c r="E5" s="26"/>
      <c r="F5" s="26"/>
      <c r="G5" s="74" t="s">
        <v>114</v>
      </c>
    </row>
    <row r="6" spans="2:7" ht="36" customHeight="1">
      <c r="B6" s="75" t="s">
        <v>115</v>
      </c>
      <c r="C6" s="75" t="s">
        <v>220</v>
      </c>
      <c r="D6" s="75" t="s">
        <v>1</v>
      </c>
      <c r="E6" s="75" t="s">
        <v>307</v>
      </c>
      <c r="F6" s="78" t="s">
        <v>291</v>
      </c>
      <c r="G6" s="75" t="s">
        <v>221</v>
      </c>
    </row>
    <row r="7" spans="2:7" ht="31.5" customHeight="1">
      <c r="B7" s="128" t="s">
        <v>222</v>
      </c>
      <c r="C7" s="183" t="s">
        <v>223</v>
      </c>
      <c r="D7" s="188"/>
      <c r="E7" s="185">
        <v>17995</v>
      </c>
      <c r="F7" s="184">
        <v>0</v>
      </c>
      <c r="G7" s="130">
        <v>35161</v>
      </c>
    </row>
    <row r="8" spans="2:7" ht="30.75" customHeight="1">
      <c r="B8" s="128" t="s">
        <v>224</v>
      </c>
      <c r="C8" s="129" t="s">
        <v>225</v>
      </c>
      <c r="D8" s="128"/>
      <c r="E8" s="129"/>
      <c r="F8" s="129"/>
      <c r="G8" s="130">
        <v>24000</v>
      </c>
    </row>
    <row r="9" spans="2:7" ht="20.25" customHeight="1">
      <c r="B9" s="125" t="s">
        <v>130</v>
      </c>
      <c r="C9" s="131" t="s">
        <v>308</v>
      </c>
      <c r="D9" s="136" t="s">
        <v>309</v>
      </c>
      <c r="E9" s="131"/>
      <c r="F9" s="131"/>
      <c r="G9" s="126">
        <v>24000</v>
      </c>
    </row>
    <row r="10" spans="2:7" ht="15">
      <c r="B10" s="125"/>
      <c r="C10" s="131"/>
      <c r="D10" s="125"/>
      <c r="E10" s="131"/>
      <c r="F10" s="131"/>
      <c r="G10" s="126"/>
    </row>
    <row r="11" spans="2:7" ht="28.5" customHeight="1">
      <c r="B11" s="128" t="s">
        <v>226</v>
      </c>
      <c r="C11" s="129" t="s">
        <v>227</v>
      </c>
      <c r="D11" s="128"/>
      <c r="E11" s="185">
        <v>3787</v>
      </c>
      <c r="F11" s="184">
        <v>0</v>
      </c>
      <c r="G11" s="130">
        <f>SUM(G12,G15)</f>
        <v>39287</v>
      </c>
    </row>
    <row r="12" spans="2:7" ht="20.25" customHeight="1">
      <c r="B12" s="125" t="s">
        <v>130</v>
      </c>
      <c r="C12" s="131" t="s">
        <v>49</v>
      </c>
      <c r="D12" s="125"/>
      <c r="E12" s="131"/>
      <c r="F12" s="131"/>
      <c r="G12" s="126">
        <v>10500</v>
      </c>
    </row>
    <row r="13" spans="2:7" ht="21.75" customHeight="1">
      <c r="B13" s="125"/>
      <c r="C13" s="131" t="s">
        <v>88</v>
      </c>
      <c r="D13" s="136">
        <v>4210</v>
      </c>
      <c r="E13" s="131"/>
      <c r="F13" s="131"/>
      <c r="G13" s="126">
        <v>8000</v>
      </c>
    </row>
    <row r="14" spans="2:7" ht="21" customHeight="1">
      <c r="B14" s="125"/>
      <c r="C14" s="131" t="s">
        <v>67</v>
      </c>
      <c r="D14" s="136">
        <v>4300</v>
      </c>
      <c r="E14" s="131"/>
      <c r="F14" s="131"/>
      <c r="G14" s="126">
        <v>2500</v>
      </c>
    </row>
    <row r="15" spans="2:7" ht="22.5" customHeight="1">
      <c r="B15" s="125" t="s">
        <v>133</v>
      </c>
      <c r="C15" s="131" t="s">
        <v>51</v>
      </c>
      <c r="D15" s="136">
        <v>6110</v>
      </c>
      <c r="E15" s="186">
        <v>3787</v>
      </c>
      <c r="F15" s="131"/>
      <c r="G15" s="126">
        <v>28787</v>
      </c>
    </row>
    <row r="16" spans="2:7" ht="15">
      <c r="B16" s="125"/>
      <c r="C16" s="132"/>
      <c r="D16" s="127"/>
      <c r="E16" s="132"/>
      <c r="F16" s="132"/>
      <c r="G16" s="126"/>
    </row>
    <row r="17" spans="2:7" ht="33" customHeight="1">
      <c r="B17" s="128" t="s">
        <v>228</v>
      </c>
      <c r="C17" s="183" t="s">
        <v>229</v>
      </c>
      <c r="D17" s="188"/>
      <c r="E17" s="129"/>
      <c r="F17" s="129"/>
      <c r="G17" s="130">
        <f>G7+G8-G11</f>
        <v>19874</v>
      </c>
    </row>
  </sheetData>
  <mergeCells count="2">
    <mergeCell ref="B1:G1"/>
    <mergeCell ref="B2:G2"/>
  </mergeCells>
  <printOptions/>
  <pageMargins left="0.75" right="0.64" top="1.24" bottom="1" header="0.5" footer="0.5"/>
  <pageSetup horizontalDpi="300" verticalDpi="300" orientation="portrait" paperSize="9" scale="99" r:id="rId1"/>
  <headerFooter alignWithMargins="0">
    <oddHeader>&amp;RZałącznik Nr 7 do uchwały Nr IV/18/2007 Rady Miasta Radziejów z dnia 12 marca 2007 roku 
 w sprawie zmian w budżecie Miasta Radziejów  na 2007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38" sqref="B38"/>
    </sheetView>
  </sheetViews>
  <sheetFormatPr defaultColWidth="9.140625" defaultRowHeight="12.75"/>
  <cols>
    <col min="1" max="1" width="6.8515625" style="0" customWidth="1"/>
    <col min="2" max="2" width="58.140625" style="0" customWidth="1"/>
    <col min="3" max="9" width="10.140625" style="0" bestFit="1" customWidth="1"/>
  </cols>
  <sheetData>
    <row r="1" spans="1:9" ht="22.5" customHeight="1">
      <c r="A1" s="210" t="s">
        <v>230</v>
      </c>
      <c r="B1" s="210"/>
      <c r="C1" s="210"/>
      <c r="D1" s="210"/>
      <c r="E1" s="210"/>
      <c r="F1" s="210"/>
      <c r="G1" s="210"/>
      <c r="H1" s="210"/>
      <c r="I1" s="210"/>
    </row>
    <row r="2" ht="12" customHeight="1">
      <c r="I2" s="113" t="s">
        <v>114</v>
      </c>
    </row>
    <row r="3" spans="1:9" ht="20.25" customHeight="1">
      <c r="A3" s="211" t="s">
        <v>115</v>
      </c>
      <c r="B3" s="211" t="s">
        <v>220</v>
      </c>
      <c r="C3" s="238" t="s">
        <v>231</v>
      </c>
      <c r="D3" s="240" t="s">
        <v>232</v>
      </c>
      <c r="E3" s="240"/>
      <c r="F3" s="240"/>
      <c r="G3" s="240"/>
      <c r="H3" s="240"/>
      <c r="I3" s="240"/>
    </row>
    <row r="4" spans="1:9" ht="35.25" customHeight="1">
      <c r="A4" s="211"/>
      <c r="B4" s="211"/>
      <c r="C4" s="239"/>
      <c r="D4" s="30">
        <v>2007</v>
      </c>
      <c r="E4" s="30">
        <v>2008</v>
      </c>
      <c r="F4" s="30">
        <v>2009</v>
      </c>
      <c r="G4" s="30">
        <v>2010</v>
      </c>
      <c r="H4" s="30">
        <v>2011</v>
      </c>
      <c r="I4" s="30">
        <v>2012</v>
      </c>
    </row>
    <row r="5" spans="1:9" ht="12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</row>
    <row r="6" spans="1:9" ht="14.25" customHeight="1">
      <c r="A6" s="71" t="s">
        <v>130</v>
      </c>
      <c r="B6" s="141" t="s">
        <v>281</v>
      </c>
      <c r="C6" s="142">
        <f aca="true" t="shared" si="0" ref="C6:I6">+C$7+C$11+C$16</f>
        <v>1590710</v>
      </c>
      <c r="D6" s="142">
        <f t="shared" si="0"/>
        <v>1914795</v>
      </c>
      <c r="E6" s="142">
        <f t="shared" si="0"/>
        <v>1613985</v>
      </c>
      <c r="F6" s="142">
        <f t="shared" si="0"/>
        <v>1063135</v>
      </c>
      <c r="G6" s="142">
        <f t="shared" si="0"/>
        <v>343200</v>
      </c>
      <c r="H6" s="142">
        <f t="shared" si="0"/>
        <v>145800</v>
      </c>
      <c r="I6" s="142">
        <f t="shared" si="0"/>
        <v>0</v>
      </c>
    </row>
    <row r="7" spans="1:9" ht="15.75" customHeight="1">
      <c r="A7" s="116" t="s">
        <v>233</v>
      </c>
      <c r="B7" s="117" t="s">
        <v>234</v>
      </c>
      <c r="C7" s="143">
        <f aca="true" t="shared" si="1" ref="C7:I7">SUM(C$8:C$10)</f>
        <v>1590710</v>
      </c>
      <c r="D7" s="143">
        <f t="shared" si="1"/>
        <v>1590710</v>
      </c>
      <c r="E7" s="143">
        <f t="shared" si="1"/>
        <v>1363985</v>
      </c>
      <c r="F7" s="143">
        <f t="shared" si="1"/>
        <v>853135</v>
      </c>
      <c r="G7" s="143">
        <f t="shared" si="1"/>
        <v>343200</v>
      </c>
      <c r="H7" s="143">
        <f t="shared" si="1"/>
        <v>145800</v>
      </c>
      <c r="I7" s="143">
        <f t="shared" si="1"/>
        <v>0</v>
      </c>
    </row>
    <row r="8" spans="1:9" ht="15" customHeight="1">
      <c r="A8" s="118" t="s">
        <v>235</v>
      </c>
      <c r="B8" s="119" t="s">
        <v>236</v>
      </c>
      <c r="C8" s="144">
        <v>1194350</v>
      </c>
      <c r="D8" s="144">
        <v>1194350</v>
      </c>
      <c r="E8" s="144">
        <v>890100</v>
      </c>
      <c r="F8" s="144">
        <v>585850</v>
      </c>
      <c r="G8" s="144">
        <v>343200</v>
      </c>
      <c r="H8" s="144">
        <v>145800</v>
      </c>
      <c r="I8" s="144">
        <v>0</v>
      </c>
    </row>
    <row r="9" spans="1:9" ht="13.5" customHeight="1">
      <c r="A9" s="118" t="s">
        <v>237</v>
      </c>
      <c r="B9" s="119" t="s">
        <v>238</v>
      </c>
      <c r="C9" s="144">
        <v>396360</v>
      </c>
      <c r="D9" s="144">
        <v>396360</v>
      </c>
      <c r="E9" s="144">
        <v>473885</v>
      </c>
      <c r="F9" s="144">
        <v>267285</v>
      </c>
      <c r="G9" s="144">
        <v>0</v>
      </c>
      <c r="H9" s="144">
        <v>0</v>
      </c>
      <c r="I9" s="144">
        <v>0</v>
      </c>
    </row>
    <row r="10" spans="1:9" ht="14.25" customHeight="1">
      <c r="A10" s="118" t="s">
        <v>239</v>
      </c>
      <c r="B10" s="119" t="s">
        <v>240</v>
      </c>
      <c r="C10" s="144"/>
      <c r="D10" s="144"/>
      <c r="E10" s="144"/>
      <c r="F10" s="144"/>
      <c r="G10" s="144"/>
      <c r="H10" s="144"/>
      <c r="I10" s="144"/>
    </row>
    <row r="11" spans="1:9" ht="12.75" customHeight="1">
      <c r="A11" s="116" t="s">
        <v>241</v>
      </c>
      <c r="B11" s="117" t="s">
        <v>242</v>
      </c>
      <c r="C11" s="143">
        <f>+C$12+C$13+C$15</f>
        <v>0</v>
      </c>
      <c r="D11" s="143">
        <f aca="true" t="shared" si="2" ref="D11:I11">+D$12+D$13+D$15</f>
        <v>324085</v>
      </c>
      <c r="E11" s="143">
        <f t="shared" si="2"/>
        <v>250000</v>
      </c>
      <c r="F11" s="143">
        <f t="shared" si="2"/>
        <v>210000</v>
      </c>
      <c r="G11" s="143">
        <f t="shared" si="2"/>
        <v>0</v>
      </c>
      <c r="H11" s="143">
        <f t="shared" si="2"/>
        <v>0</v>
      </c>
      <c r="I11" s="143">
        <f t="shared" si="2"/>
        <v>0</v>
      </c>
    </row>
    <row r="12" spans="1:9" ht="12.75" customHeight="1">
      <c r="A12" s="118" t="s">
        <v>243</v>
      </c>
      <c r="B12" s="119" t="s">
        <v>244</v>
      </c>
      <c r="C12" s="144"/>
      <c r="D12" s="144"/>
      <c r="E12" s="144"/>
      <c r="F12" s="144"/>
      <c r="G12" s="144"/>
      <c r="H12" s="144"/>
      <c r="I12" s="144"/>
    </row>
    <row r="13" spans="1:9" ht="13.5" customHeight="1">
      <c r="A13" s="118" t="s">
        <v>245</v>
      </c>
      <c r="B13" s="119" t="s">
        <v>246</v>
      </c>
      <c r="C13" s="144"/>
      <c r="D13" s="144">
        <v>324085</v>
      </c>
      <c r="E13" s="144">
        <v>250000</v>
      </c>
      <c r="F13" s="144">
        <v>210000</v>
      </c>
      <c r="G13" s="144">
        <v>0</v>
      </c>
      <c r="H13" s="144">
        <v>0</v>
      </c>
      <c r="I13" s="144">
        <v>0</v>
      </c>
    </row>
    <row r="14" spans="1:9" ht="14.25" customHeight="1">
      <c r="A14" s="118"/>
      <c r="B14" s="120" t="s">
        <v>247</v>
      </c>
      <c r="C14" s="144"/>
      <c r="D14" s="144"/>
      <c r="E14" s="144"/>
      <c r="F14" s="144"/>
      <c r="G14" s="144"/>
      <c r="H14" s="144"/>
      <c r="I14" s="144"/>
    </row>
    <row r="15" spans="1:9" ht="13.5" customHeight="1">
      <c r="A15" s="118" t="s">
        <v>248</v>
      </c>
      <c r="B15" s="119" t="s">
        <v>249</v>
      </c>
      <c r="C15" s="144"/>
      <c r="D15" s="144"/>
      <c r="E15" s="144"/>
      <c r="F15" s="144"/>
      <c r="G15" s="144"/>
      <c r="H15" s="144"/>
      <c r="I15" s="144"/>
    </row>
    <row r="16" spans="1:9" ht="17.25" customHeight="1">
      <c r="A16" s="116" t="s">
        <v>250</v>
      </c>
      <c r="B16" s="117" t="s">
        <v>251</v>
      </c>
      <c r="C16" s="145">
        <f>SUM(C$17:C$18)</f>
        <v>0</v>
      </c>
      <c r="D16" s="145">
        <f aca="true" t="shared" si="3" ref="D16:I16">SUM(D$17:D$18)</f>
        <v>0</v>
      </c>
      <c r="E16" s="145">
        <f t="shared" si="3"/>
        <v>0</v>
      </c>
      <c r="F16" s="145">
        <f t="shared" si="3"/>
        <v>0</v>
      </c>
      <c r="G16" s="145">
        <f t="shared" si="3"/>
        <v>0</v>
      </c>
      <c r="H16" s="145">
        <f t="shared" si="3"/>
        <v>0</v>
      </c>
      <c r="I16" s="145">
        <f t="shared" si="3"/>
        <v>0</v>
      </c>
    </row>
    <row r="17" spans="1:9" ht="15" customHeight="1">
      <c r="A17" s="118" t="s">
        <v>252</v>
      </c>
      <c r="B17" s="120" t="s">
        <v>253</v>
      </c>
      <c r="C17" s="145"/>
      <c r="D17" s="145"/>
      <c r="E17" s="145"/>
      <c r="F17" s="145"/>
      <c r="G17" s="145"/>
      <c r="H17" s="145"/>
      <c r="I17" s="145"/>
    </row>
    <row r="18" spans="1:9" ht="13.5" customHeight="1">
      <c r="A18" s="118" t="s">
        <v>254</v>
      </c>
      <c r="B18" s="120" t="s">
        <v>255</v>
      </c>
      <c r="C18" s="145"/>
      <c r="D18" s="145"/>
      <c r="E18" s="145"/>
      <c r="F18" s="145"/>
      <c r="G18" s="145"/>
      <c r="H18" s="145"/>
      <c r="I18" s="145"/>
    </row>
    <row r="19" spans="1:9" ht="13.5" customHeight="1">
      <c r="A19" s="71">
        <v>2</v>
      </c>
      <c r="B19" s="115" t="s">
        <v>256</v>
      </c>
      <c r="C19" s="146">
        <f>+C$20+C$24+C$25</f>
        <v>0</v>
      </c>
      <c r="D19" s="146">
        <f aca="true" t="shared" si="4" ref="D19:I19">+D$20+D$24+D$25</f>
        <v>496610</v>
      </c>
      <c r="E19" s="146">
        <f t="shared" si="4"/>
        <v>584480</v>
      </c>
      <c r="F19" s="146">
        <f t="shared" si="4"/>
        <v>673425</v>
      </c>
      <c r="G19" s="146">
        <f t="shared" si="4"/>
        <v>427581</v>
      </c>
      <c r="H19" s="146">
        <f t="shared" si="4"/>
        <v>278501</v>
      </c>
      <c r="I19" s="146">
        <f t="shared" si="4"/>
        <v>72800</v>
      </c>
    </row>
    <row r="20" spans="1:9" ht="14.25" customHeight="1">
      <c r="A20" s="71" t="s">
        <v>257</v>
      </c>
      <c r="B20" s="115" t="s">
        <v>258</v>
      </c>
      <c r="C20" s="146">
        <f>SUM(C$21:C$23)</f>
        <v>0</v>
      </c>
      <c r="D20" s="146">
        <f aca="true" t="shared" si="5" ref="D20:I20">SUM(D$21:D$23)</f>
        <v>450810</v>
      </c>
      <c r="E20" s="146">
        <f t="shared" si="5"/>
        <v>540850</v>
      </c>
      <c r="F20" s="146">
        <f t="shared" si="5"/>
        <v>639935</v>
      </c>
      <c r="G20" s="146">
        <f t="shared" si="5"/>
        <v>407400</v>
      </c>
      <c r="H20" s="146">
        <v>265800</v>
      </c>
      <c r="I20" s="146">
        <f t="shared" si="5"/>
        <v>70000</v>
      </c>
    </row>
    <row r="21" spans="1:9" ht="14.25" customHeight="1">
      <c r="A21" s="118" t="s">
        <v>259</v>
      </c>
      <c r="B21" s="119" t="s">
        <v>260</v>
      </c>
      <c r="C21" s="144"/>
      <c r="D21" s="144">
        <v>450810</v>
      </c>
      <c r="E21" s="144">
        <v>540850</v>
      </c>
      <c r="F21" s="144">
        <v>639935</v>
      </c>
      <c r="G21" s="144">
        <v>407400</v>
      </c>
      <c r="H21" s="144">
        <v>265800</v>
      </c>
      <c r="I21" s="144">
        <v>70000</v>
      </c>
    </row>
    <row r="22" spans="1:9" ht="14.25" customHeight="1">
      <c r="A22" s="118" t="s">
        <v>261</v>
      </c>
      <c r="B22" s="119" t="s">
        <v>262</v>
      </c>
      <c r="C22" s="144"/>
      <c r="D22" s="144"/>
      <c r="E22" s="144"/>
      <c r="F22" s="144"/>
      <c r="G22" s="144"/>
      <c r="H22" s="144"/>
      <c r="I22" s="144"/>
    </row>
    <row r="23" spans="1:9" ht="15" customHeight="1">
      <c r="A23" s="118" t="s">
        <v>263</v>
      </c>
      <c r="B23" s="119" t="s">
        <v>264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</row>
    <row r="24" spans="1:9" ht="13.5" customHeight="1">
      <c r="A24" s="116" t="s">
        <v>265</v>
      </c>
      <c r="B24" s="117" t="s">
        <v>266</v>
      </c>
      <c r="C24" s="143"/>
      <c r="D24" s="143"/>
      <c r="E24" s="143"/>
      <c r="F24" s="143"/>
      <c r="G24" s="143"/>
      <c r="H24" s="143"/>
      <c r="I24" s="143"/>
    </row>
    <row r="25" spans="1:9" ht="16.5" customHeight="1">
      <c r="A25" s="116" t="s">
        <v>267</v>
      </c>
      <c r="B25" s="117" t="s">
        <v>268</v>
      </c>
      <c r="C25" s="143">
        <v>0</v>
      </c>
      <c r="D25" s="143">
        <v>45800</v>
      </c>
      <c r="E25" s="143">
        <v>43630</v>
      </c>
      <c r="F25" s="143">
        <v>33490</v>
      </c>
      <c r="G25" s="143">
        <v>20181</v>
      </c>
      <c r="H25" s="143">
        <v>12701</v>
      </c>
      <c r="I25" s="143">
        <v>2800</v>
      </c>
    </row>
    <row r="26" spans="1:9" ht="13.5" customHeight="1">
      <c r="A26" s="71" t="s">
        <v>136</v>
      </c>
      <c r="B26" s="115" t="s">
        <v>269</v>
      </c>
      <c r="C26" s="142">
        <v>11767030</v>
      </c>
      <c r="D26" s="142">
        <v>12088825</v>
      </c>
      <c r="E26" s="142">
        <v>12367200</v>
      </c>
      <c r="F26" s="142">
        <v>12510500</v>
      </c>
      <c r="G26" s="142">
        <v>12658700</v>
      </c>
      <c r="H26" s="142">
        <v>12700000</v>
      </c>
      <c r="I26" s="142">
        <v>12700000</v>
      </c>
    </row>
    <row r="27" spans="1:9" ht="14.25" customHeight="1">
      <c r="A27" s="71" t="s">
        <v>138</v>
      </c>
      <c r="B27" s="115" t="s">
        <v>270</v>
      </c>
      <c r="C27" s="147">
        <v>13091030</v>
      </c>
      <c r="D27" s="147">
        <v>12188825</v>
      </c>
      <c r="E27" s="147">
        <v>12017886</v>
      </c>
      <c r="F27" s="147">
        <v>12078365</v>
      </c>
      <c r="G27" s="147">
        <v>12220100</v>
      </c>
      <c r="H27" s="147">
        <v>12300000</v>
      </c>
      <c r="I27" s="147">
        <v>12300000</v>
      </c>
    </row>
    <row r="28" spans="1:9" ht="16.5" customHeight="1">
      <c r="A28" s="71" t="s">
        <v>139</v>
      </c>
      <c r="B28" s="115" t="s">
        <v>271</v>
      </c>
      <c r="C28" s="142">
        <f>+C$26-C$27</f>
        <v>-1324000</v>
      </c>
      <c r="D28" s="142">
        <f aca="true" t="shared" si="6" ref="D28:I28">+D$26-D$27</f>
        <v>-100000</v>
      </c>
      <c r="E28" s="142">
        <f t="shared" si="6"/>
        <v>349314</v>
      </c>
      <c r="F28" s="142">
        <f t="shared" si="6"/>
        <v>432135</v>
      </c>
      <c r="G28" s="142">
        <f t="shared" si="6"/>
        <v>438600</v>
      </c>
      <c r="H28" s="142">
        <f t="shared" si="6"/>
        <v>400000</v>
      </c>
      <c r="I28" s="142">
        <f t="shared" si="6"/>
        <v>400000</v>
      </c>
    </row>
    <row r="29" spans="1:9" ht="18" customHeight="1">
      <c r="A29" s="71" t="s">
        <v>141</v>
      </c>
      <c r="B29" s="115" t="s">
        <v>272</v>
      </c>
      <c r="C29" s="149">
        <v>0.1351</v>
      </c>
      <c r="D29" s="149">
        <f aca="true" t="shared" si="7" ref="D29:I29">D6/D26</f>
        <v>0.15839380584961732</v>
      </c>
      <c r="E29" s="149">
        <f t="shared" si="7"/>
        <v>0.13050528818164175</v>
      </c>
      <c r="F29" s="149">
        <f t="shared" si="7"/>
        <v>0.08497941728947683</v>
      </c>
      <c r="G29" s="149">
        <f t="shared" si="7"/>
        <v>0.027111788730280362</v>
      </c>
      <c r="H29" s="149">
        <f t="shared" si="7"/>
        <v>0.011480314960629921</v>
      </c>
      <c r="I29" s="149">
        <f t="shared" si="7"/>
        <v>0</v>
      </c>
    </row>
    <row r="30" spans="1:9" ht="17.25" customHeight="1">
      <c r="A30" s="116" t="s">
        <v>273</v>
      </c>
      <c r="B30" s="121" t="s">
        <v>274</v>
      </c>
      <c r="C30" s="148">
        <f aca="true" t="shared" si="8" ref="C30:I30">+(C$6-C$20-C$24)/C$26</f>
        <v>0.13518364447103476</v>
      </c>
      <c r="D30" s="148">
        <f>+(D$6-D$20-D$24)/D$26</f>
        <v>0.1211023403846114</v>
      </c>
      <c r="E30" s="148">
        <f t="shared" si="8"/>
        <v>0.08677267287664144</v>
      </c>
      <c r="F30" s="148">
        <f>+(F$6-F$20-F$24)/F$26</f>
        <v>0.03382758482874385</v>
      </c>
      <c r="G30" s="148">
        <f t="shared" si="8"/>
        <v>-0.0050716108289160814</v>
      </c>
      <c r="H30" s="148">
        <f t="shared" si="8"/>
        <v>-0.009448818897637795</v>
      </c>
      <c r="I30" s="148">
        <f t="shared" si="8"/>
        <v>-0.005511811023622047</v>
      </c>
    </row>
    <row r="31" spans="1:9" ht="25.5">
      <c r="A31" s="116" t="s">
        <v>275</v>
      </c>
      <c r="B31" s="121" t="s">
        <v>276</v>
      </c>
      <c r="C31" s="148">
        <f>+(C$7+C$11-C$20)/C$26</f>
        <v>0.13518364447103476</v>
      </c>
      <c r="D31" s="148">
        <f aca="true" t="shared" si="9" ref="D31:I31">+(D$7+D$11-D$20)/D$26</f>
        <v>0.1211023403846114</v>
      </c>
      <c r="E31" s="148">
        <f t="shared" si="9"/>
        <v>0.08677267287664144</v>
      </c>
      <c r="F31" s="148">
        <f t="shared" si="9"/>
        <v>0.03382758482874385</v>
      </c>
      <c r="G31" s="148">
        <f t="shared" si="9"/>
        <v>-0.0050716108289160814</v>
      </c>
      <c r="H31" s="148">
        <f t="shared" si="9"/>
        <v>-0.009448818897637795</v>
      </c>
      <c r="I31" s="148">
        <f t="shared" si="9"/>
        <v>-0.005511811023622047</v>
      </c>
    </row>
    <row r="32" spans="1:9" ht="12.75">
      <c r="A32" s="116" t="s">
        <v>277</v>
      </c>
      <c r="B32" s="121" t="s">
        <v>278</v>
      </c>
      <c r="C32" s="148"/>
      <c r="D32" s="148">
        <f aca="true" t="shared" si="10" ref="D32:I32">+D$19/D$26</f>
        <v>0.04108008842877616</v>
      </c>
      <c r="E32" s="148">
        <f t="shared" si="10"/>
        <v>0.04726049550423701</v>
      </c>
      <c r="F32" s="148">
        <f t="shared" si="10"/>
        <v>0.053828783821589864</v>
      </c>
      <c r="G32" s="148">
        <f t="shared" si="10"/>
        <v>0.03377763909406179</v>
      </c>
      <c r="H32" s="148">
        <f t="shared" si="10"/>
        <v>0.0219292125984252</v>
      </c>
      <c r="I32" s="148">
        <f t="shared" si="10"/>
        <v>0.0057322834645669295</v>
      </c>
    </row>
    <row r="33" spans="1:9" ht="25.5">
      <c r="A33" s="116" t="s">
        <v>279</v>
      </c>
      <c r="B33" s="121" t="s">
        <v>280</v>
      </c>
      <c r="C33" s="148"/>
      <c r="D33" s="148">
        <f aca="true" t="shared" si="11" ref="D33:I33">+(D$20+D$25)/D$26</f>
        <v>0.04108008842877616</v>
      </c>
      <c r="E33" s="148">
        <f t="shared" si="11"/>
        <v>0.04726049550423701</v>
      </c>
      <c r="F33" s="148">
        <f t="shared" si="11"/>
        <v>0.053828783821589864</v>
      </c>
      <c r="G33" s="148">
        <f t="shared" si="11"/>
        <v>0.03377763909406179</v>
      </c>
      <c r="H33" s="148">
        <f t="shared" si="11"/>
        <v>0.0219292125984252</v>
      </c>
      <c r="I33" s="148">
        <f t="shared" si="11"/>
        <v>0.0057322834645669295</v>
      </c>
    </row>
  </sheetData>
  <mergeCells count="5">
    <mergeCell ref="A1:I1"/>
    <mergeCell ref="A3:A4"/>
    <mergeCell ref="B3:B4"/>
    <mergeCell ref="C3:C4"/>
    <mergeCell ref="D3:I3"/>
  </mergeCells>
  <printOptions/>
  <pageMargins left="0.75" right="0.69" top="0.88" bottom="0.65" header="0.5" footer="0.5"/>
  <pageSetup horizontalDpi="600" verticalDpi="600" orientation="landscape" paperSize="9" scale="93" r:id="rId1"/>
  <headerFooter alignWithMargins="0">
    <oddHeader>&amp;RZałącznik Nr 8 do uchwały Nr IV/18/2006 Rady Miasta Radziejów z dnia 12 marca  2007 roku 
w sprawie zmian w budżecie Miasta Radziejów na  2007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2007-03-19T16:46:37Z</cp:lastPrinted>
  <dcterms:created xsi:type="dcterms:W3CDTF">2006-11-07T12:52:19Z</dcterms:created>
  <dcterms:modified xsi:type="dcterms:W3CDTF">2007-03-20T07:12:41Z</dcterms:modified>
  <cp:category/>
  <cp:version/>
  <cp:contentType/>
  <cp:contentStatus/>
</cp:coreProperties>
</file>