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5325" activeTab="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<sst xmlns="http://schemas.openxmlformats.org/spreadsheetml/2006/main" count="772" uniqueCount="467">
  <si>
    <t>Dział</t>
  </si>
  <si>
    <t>§</t>
  </si>
  <si>
    <t>w  złotych</t>
  </si>
  <si>
    <t>Dochody ogółem</t>
  </si>
  <si>
    <t>Źródło dochodów</t>
  </si>
  <si>
    <t>Rozdział*</t>
  </si>
  <si>
    <t>Transport i łączność</t>
  </si>
  <si>
    <t>Drogi publiczne gminne</t>
  </si>
  <si>
    <t>Gospodarka mieszkaniowa</t>
  </si>
  <si>
    <t>Pozostała działalność</t>
  </si>
  <si>
    <t>Pozostałe odsetki</t>
  </si>
  <si>
    <t>Administracja publiczna</t>
  </si>
  <si>
    <t>Różne rozliczenia</t>
  </si>
  <si>
    <t xml:space="preserve">Oświata i wychowanie </t>
  </si>
  <si>
    <t>Szkoły podstawowe</t>
  </si>
  <si>
    <t>Edukacyjna opieka wychowawcza</t>
  </si>
  <si>
    <t>Gospodarka komunalna i ochrona środowiska</t>
  </si>
  <si>
    <t>Kultura i ochrona dziedzictwa narodowego</t>
  </si>
  <si>
    <t>Kultura fizyczna i sport</t>
  </si>
  <si>
    <t>0920</t>
  </si>
  <si>
    <t>852</t>
  </si>
  <si>
    <t>Pomoc społeczna</t>
  </si>
  <si>
    <t>Dochody od osób prawnych, osób fiz. i innych jedn.nie posiadających osobowości prawnej oraz wydatki związane z ich poborem</t>
  </si>
  <si>
    <t xml:space="preserve">Urzędy naczelnych organów władzy państwowej, kontroli i ochrony prawa oraz sądownictwa 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</si>
  <si>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</si>
  <si>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</si>
  <si>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</si>
  <si>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</si>
  <si>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</si>
  <si>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</si>
  <si>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</si>
  <si>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</si>
  <si>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</si>
  <si>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</si>
  <si>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</si>
  <si>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</si>
  <si>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Ogółem wydatki</t>
  </si>
  <si>
    <t>010</t>
  </si>
  <si>
    <t>Rolnictwo i łowiectwo</t>
  </si>
  <si>
    <t>Składki na ubezpieczenie społeczne</t>
  </si>
  <si>
    <t>Wynagrodzenia bezosobowe</t>
  </si>
  <si>
    <t>Zakup materiałów i wyposażenia</t>
  </si>
  <si>
    <t>Zakup usług pozostałych</t>
  </si>
  <si>
    <t>Składki na Fundusz Pracy</t>
  </si>
  <si>
    <t>756</t>
  </si>
  <si>
    <t>Urzędy naczelnych organów władzy państwowej, kontroli i ochrony prawa oraz sądownictwa</t>
  </si>
  <si>
    <t>Bezpieczeństwo publiczne i ochrona przeciwpożarowa</t>
  </si>
  <si>
    <t xml:space="preserve">Obsługa długu publicznego </t>
  </si>
  <si>
    <t>Ochrona zdrowia</t>
  </si>
  <si>
    <t>Pomoc  społeczna</t>
  </si>
  <si>
    <t>Dochody od osób prawnych, osób fizycznych i od innych jedn. nieposiadających osobowości prawnej oraz wydatki związane z ich poborem</t>
  </si>
  <si>
    <t>w złotych</t>
  </si>
  <si>
    <t>Lp.</t>
  </si>
  <si>
    <t>Planowane wydatki</t>
  </si>
  <si>
    <t>1.</t>
  </si>
  <si>
    <t>3.</t>
  </si>
  <si>
    <t>4.</t>
  </si>
  <si>
    <t>5.</t>
  </si>
  <si>
    <t>6.</t>
  </si>
  <si>
    <t>Ogółem</t>
  </si>
  <si>
    <t>Kwota dotacji</t>
  </si>
  <si>
    <t>854</t>
  </si>
  <si>
    <t>926</t>
  </si>
  <si>
    <t>Działalność usługowa</t>
  </si>
  <si>
    <t>dochody majątkowe</t>
  </si>
  <si>
    <t>dochody bieżące</t>
  </si>
  <si>
    <t>Zwiększe-nie</t>
  </si>
  <si>
    <t>Zmniejsze-nie</t>
  </si>
  <si>
    <t>Plan po zmianach 
na 2008 r.
(8+14)</t>
  </si>
  <si>
    <t>020</t>
  </si>
  <si>
    <t>Leśnictwo</t>
  </si>
  <si>
    <t>Plan po zmianach na 
2008 r.</t>
  </si>
  <si>
    <t>Zwiększe -                 nie</t>
  </si>
  <si>
    <t>Zmiany w planie wydatków budżetu Miasta Radziejów na  2008 r.</t>
  </si>
  <si>
    <t>Zmiany w planie dochodów budżetu gminy Miasta Radziejów na 2008 r.</t>
  </si>
  <si>
    <t xml:space="preserve">Zwiększe- nie </t>
  </si>
  <si>
    <t xml:space="preserve">Zmniejsze- nie </t>
  </si>
  <si>
    <t>Wynagrodzenia osobowe pracowników</t>
  </si>
  <si>
    <t>Zakup środków żywności</t>
  </si>
  <si>
    <t>Prognoza kwoty długu i spłat na rok 2008 i lata następne</t>
  </si>
  <si>
    <t>Wyszczególnienie</t>
  </si>
  <si>
    <t>Kwota długu na dzień 31.12.2007</t>
  </si>
  <si>
    <t>Prognoza</t>
  </si>
  <si>
    <t>Zobowiązania wg tytułów dłużnych: (1.1+1.2+1.3)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</si>
  <si>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</si>
  <si>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</si>
  <si>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</si>
  <si>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</si>
  <si>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</si>
  <si>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</si>
  <si>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</si>
  <si>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</si>
  <si>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</si>
  <si>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</si>
  <si>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</si>
  <si>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</si>
  <si>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</si>
  <si>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</si>
  <si>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</si>
  <si>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</si>
  <si>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</si>
  <si>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</si>
  <si>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</si>
  <si>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</si>
  <si>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</si>
  <si>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</si>
  <si>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</si>
  <si>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</si>
  <si>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</si>
  <si>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</si>
  <si>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</si>
  <si>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</si>
  <si>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</si>
  <si>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</si>
  <si>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</si>
  <si>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</si>
  <si>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</si>
  <si>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</si>
  <si>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</si>
  <si>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</si>
  <si>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</si>
  <si>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</si>
  <si>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</si>
  <si>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</si>
  <si>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</si>
  <si>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</si>
  <si>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</si>
  <si>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</si>
  <si>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</si>
  <si>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</si>
  <si>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1.2.4</t>
  </si>
  <si>
    <t xml:space="preserve">  obligacje</t>
  </si>
  <si>
    <t>kredyty i pożyczki na planowane zadania inwestycyjne w ramach RPO (udział jst)</t>
  </si>
  <si>
    <t>Świadczenia społeczne</t>
  </si>
  <si>
    <t>0750</t>
  </si>
  <si>
    <t>853</t>
  </si>
  <si>
    <t>Pozostałe zadania w zakresie polityki społecznej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</si>
  <si>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</si>
  <si>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</si>
  <si>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</si>
  <si>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</si>
  <si>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</si>
  <si>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</si>
  <si>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</si>
  <si>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</si>
  <si>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</si>
  <si>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</si>
  <si>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</si>
  <si>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</si>
  <si>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</si>
  <si>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</si>
  <si>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</si>
  <si>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obligacje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</si>
  <si>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</si>
  <si>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</si>
  <si>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</si>
  <si>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</si>
  <si>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</si>
  <si>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</si>
  <si>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(14+15+16+17)</t>
  </si>
  <si>
    <t>I</t>
  </si>
  <si>
    <t>Program:</t>
  </si>
  <si>
    <t>Wydatki bieżące razem</t>
  </si>
  <si>
    <t>Program Operacyjny Kapitał Ludzki</t>
  </si>
  <si>
    <t>Priorytet: VII</t>
  </si>
  <si>
    <t>Promocja integracji społecznej</t>
  </si>
  <si>
    <t>Działanie: 7.1</t>
  </si>
  <si>
    <t>Rozwój i upowszechnianie aktywnej integracji</t>
  </si>
  <si>
    <t>Podziałanie : 7.1.1</t>
  </si>
  <si>
    <t>Rozwój i upowszechnianie aktywnej integracji przez ośrodki pomocy społecznej</t>
  </si>
  <si>
    <t>Dz. 853 Roz. 85395</t>
  </si>
  <si>
    <t>1.1.</t>
  </si>
  <si>
    <t>75818</t>
  </si>
  <si>
    <t>Rezerwy ogólne i celowe</t>
  </si>
  <si>
    <t>4810</t>
  </si>
  <si>
    <t>Rezerwy</t>
  </si>
  <si>
    <t>Zakup usług zdrowotnych</t>
  </si>
  <si>
    <t>Zakup materiałów papierniczych do sprzętu drukarskiego i urządzeń kserograficznych</t>
  </si>
  <si>
    <t>Biblioteki</t>
  </si>
  <si>
    <t>2480</t>
  </si>
  <si>
    <t>Dotacja podmiotowa z budżetu dla samorządowej instytucji kultury</t>
  </si>
  <si>
    <t>Dotacje podmiotowe w 2008 r.</t>
  </si>
  <si>
    <t>Nazwa instytucji</t>
  </si>
  <si>
    <t>Radziejowski Dom Kultury</t>
  </si>
  <si>
    <t>Miejska i Powiatowa Biblioteka Publiczna</t>
  </si>
  <si>
    <t>(10+11+12)</t>
  </si>
  <si>
    <t>Przedszkola</t>
  </si>
  <si>
    <t>0970</t>
  </si>
  <si>
    <t>Wpływy z różnych dochodów</t>
  </si>
  <si>
    <t>Priorytet: IX</t>
  </si>
  <si>
    <t>Rozwój wykształcenia i kompetencji w regionach</t>
  </si>
  <si>
    <t>Działanie: 9.1</t>
  </si>
  <si>
    <t>Wyrównywanie szans edukacyjnych uczniów z grup o utrudnionym dostępie do edukacji oraz zmniejszanie różnic w jakości usług edukacyjnych</t>
  </si>
  <si>
    <t>Podziałanie : 9.1.2</t>
  </si>
  <si>
    <t xml:space="preserve">Wyrównywanie szans edukacyjnych i zapewnienie wysokiej jakości usług edukacyjnych świadczonych w systemie oświaty </t>
  </si>
  <si>
    <t>1.2.</t>
  </si>
  <si>
    <t>Plany zagospodarowania przestrzennego</t>
  </si>
  <si>
    <t>Urzędy wojewódzkie</t>
  </si>
  <si>
    <t>Rozl.z tytułu poręczeń i gwarancji udzielonych przez SP lub j.s.t.</t>
  </si>
  <si>
    <t>Wypłaty z tytułu gwarancji i poręczeń</t>
  </si>
  <si>
    <t>Przeciwdziałanie alkoholizmowi</t>
  </si>
  <si>
    <t>Zakup pomocy naukowych, dydaktycznych i książek</t>
  </si>
  <si>
    <t>Zakup usług remontowych</t>
  </si>
  <si>
    <t>Opłaty z tytułu zakupu usług telekomunikacyjnych telefonii komórkowej</t>
  </si>
  <si>
    <t>Opłaty  tytułu zakupu usług telekomu- nikacyjnych telefonii stacjonarnej</t>
  </si>
  <si>
    <t>Podróże służbowe krajowe</t>
  </si>
  <si>
    <t>Różne opłaty i składki</t>
  </si>
  <si>
    <t>Zakup akcesoriów komputerowych w tym programów i licencji</t>
  </si>
  <si>
    <t>Oddziały klas "0"</t>
  </si>
  <si>
    <t>Gimnazja</t>
  </si>
  <si>
    <t>Świetlice szkolne</t>
  </si>
  <si>
    <t>Oczyszczanie miast i wsi</t>
  </si>
  <si>
    <t>2.4</t>
  </si>
  <si>
    <t>Spłata rat kapitałowych kredytów planowanych do zaciągnięcia na realizację programów w ramach RPO</t>
  </si>
  <si>
    <t>Obsługa długu (2.1+2.2+2.3+2.4)</t>
  </si>
  <si>
    <t>70005</t>
  </si>
  <si>
    <t>Gospodarka gruntami i nieruchomościami</t>
  </si>
  <si>
    <t>0470</t>
  </si>
  <si>
    <t>Wpływy z opłat za zarząd, użytytkowanie i użytkowanie wieczyste nieruchomości</t>
  </si>
  <si>
    <t>Dochody z najmu, dzierżawy składników majątkowych</t>
  </si>
  <si>
    <t>Wpływy z tytułu przekształcenia prawa użytkowania wieczystego</t>
  </si>
  <si>
    <t>0760</t>
  </si>
  <si>
    <t>75023</t>
  </si>
  <si>
    <t>Urzędy gmin (miast i miast na pr. powiat)</t>
  </si>
  <si>
    <t>Wpływy z podatku dochodowego od osób fiz.</t>
  </si>
  <si>
    <t>75601</t>
  </si>
  <si>
    <t>0910</t>
  </si>
  <si>
    <t>Odsetki od nieterminowych wpłat z tytułu podatków i opłat</t>
  </si>
  <si>
    <t>75615</t>
  </si>
  <si>
    <t>Wpływy z podatku rolnego, leśnego, czynności cywilno prawnych od osób prawnych i innych jednostek organizacyjnych</t>
  </si>
  <si>
    <t>0320</t>
  </si>
  <si>
    <t>Podatek rolny</t>
  </si>
  <si>
    <t>0340</t>
  </si>
  <si>
    <t>Podatek od środków transportowych</t>
  </si>
  <si>
    <t>75616</t>
  </si>
  <si>
    <t>Wpływy z podatku rolnego, leśnego, spadków i darowizn, czynności cywilno-prawnych  oraz podatków i opłat lokalnych od osób fizycznych</t>
  </si>
  <si>
    <t>0560</t>
  </si>
  <si>
    <t>Część oświatowa subwencji ogólnej dla jst</t>
  </si>
  <si>
    <t>Subwencje ogólne z budżetu państwa</t>
  </si>
  <si>
    <t>75801</t>
  </si>
  <si>
    <t>2920</t>
  </si>
  <si>
    <t>Część równoważąca subwencji ogólnej dla gmin</t>
  </si>
  <si>
    <t>75831</t>
  </si>
  <si>
    <t>Udziały gmin w podatkach stanowiących dochód budżetu państwa</t>
  </si>
  <si>
    <t>75621</t>
  </si>
  <si>
    <t>0020</t>
  </si>
  <si>
    <t>Podatek dochodowy od osób prawnych</t>
  </si>
  <si>
    <t>710</t>
  </si>
  <si>
    <t>71004</t>
  </si>
  <si>
    <t>2310</t>
  </si>
  <si>
    <t>85212</t>
  </si>
  <si>
    <t>Świadczenia rodzinne oraz składki na ubezpieczenie emerytalne i rentowe z ubezpieczenia społecznego</t>
  </si>
  <si>
    <t xml:space="preserve">Dotacje celowe otrzymane z budżetu państwa na realizację zadań bieżących z  zakresu administracji rządowej zleconych gminie </t>
  </si>
  <si>
    <t>2010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</si>
  <si>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</si>
  <si>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</si>
  <si>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</si>
  <si>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</t>
  </si>
  <si>
    <t>85219</t>
  </si>
  <si>
    <t>Ośrodki pomocy społecznej</t>
  </si>
  <si>
    <t>85295</t>
  </si>
  <si>
    <t>85404</t>
  </si>
  <si>
    <t>Wczesne wspomaganie rozwoju dziecka</t>
  </si>
  <si>
    <t>Dotacje celowe otrzymane z gminy na zadania bieżące realizowane na podstawie porozumień (umów) między jst</t>
  </si>
  <si>
    <t>92695</t>
  </si>
  <si>
    <t>0830</t>
  </si>
  <si>
    <t>Wpływy z usług</t>
  </si>
  <si>
    <t>Dochody i wydatki związane z realizacją zadań z zakresu administracji rządowej i innych zadań zleconych odrębnymi ustawami w 2008 r.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</si>
  <si>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</si>
  <si>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</si>
  <si>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</si>
  <si>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</si>
  <si>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</si>
  <si>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</si>
  <si>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</si>
  <si>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O10</t>
  </si>
  <si>
    <t>O1095</t>
  </si>
  <si>
    <t>4010</t>
  </si>
  <si>
    <t>4040</t>
  </si>
  <si>
    <t>4110</t>
  </si>
  <si>
    <t>4120</t>
  </si>
  <si>
    <t>4210</t>
  </si>
  <si>
    <t>4300</t>
  </si>
  <si>
    <t>4370</t>
  </si>
  <si>
    <t>4410</t>
  </si>
  <si>
    <t>4440</t>
  </si>
  <si>
    <t>4700</t>
  </si>
  <si>
    <t>4740</t>
  </si>
  <si>
    <t>4750</t>
  </si>
  <si>
    <t>85213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</si>
  <si>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</si>
  <si>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</si>
  <si>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</si>
  <si>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</si>
  <si>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O690</t>
  </si>
  <si>
    <t>O970</t>
  </si>
  <si>
    <t>Razem</t>
  </si>
  <si>
    <t>Zadania inwestycyjne w 2008 r.</t>
  </si>
  <si>
    <t>Rozdz.</t>
  </si>
  <si>
    <t>§**</t>
  </si>
  <si>
    <t>Nazwa zadania inwestycyjnego</t>
  </si>
  <si>
    <t>Łączne koszty finansowe</t>
  </si>
  <si>
    <t>Nakłady do poniesienia w nastepnych latach</t>
  </si>
  <si>
    <t>Jednostka organizacyjna realizująca program lub koordynująca wykonanie programu</t>
  </si>
  <si>
    <t>Nakłady poniesione w minionych latach</t>
  </si>
  <si>
    <r>
      <t xml:space="preserve">rok budżetowy 2008 </t>
    </r>
    <r>
      <rPr>
        <b/>
        <sz val="8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</si>
  <si>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</si>
  <si>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</si>
  <si>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</si>
  <si>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</si>
  <si>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</si>
  <si>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Budowa drogi na osiedlu domków jednorodzinnych ul. Tuwima</t>
  </si>
  <si>
    <t>A.      
B.
C.
…</t>
  </si>
  <si>
    <t>Urząd Miasta Radziejów</t>
  </si>
  <si>
    <t>2.</t>
  </si>
  <si>
    <t>Budowa chodnika przy ul.Polnej o dł. 230 mb</t>
  </si>
  <si>
    <t>7.</t>
  </si>
  <si>
    <t xml:space="preserve">Program Rewitalizacji Miasta Radziejów </t>
  </si>
  <si>
    <t>8.</t>
  </si>
  <si>
    <t>Zakup urządzeń kotłowni olejowej na osiedlu przy         ul. Działkowej</t>
  </si>
  <si>
    <t>9.</t>
  </si>
  <si>
    <t>Zakup samochodu osobowego</t>
  </si>
  <si>
    <t>10.</t>
  </si>
  <si>
    <t>Zakup samochodu specjalistycznego dla MOSP</t>
  </si>
  <si>
    <t>A.      
B.
C. 
…</t>
  </si>
  <si>
    <t>11.</t>
  </si>
  <si>
    <t>Zakup urządzeń kotłowni olejowej dla Szkoły Podstawowej</t>
  </si>
  <si>
    <t>Szkoła Podstawowa Nr 1</t>
  </si>
  <si>
    <t>12.</t>
  </si>
  <si>
    <t>Budowa sali gimnastycznej</t>
  </si>
  <si>
    <t>13.</t>
  </si>
  <si>
    <t>Budowa sieci kanalizacji sanitarnej w Radziejowie</t>
  </si>
  <si>
    <t>14.</t>
  </si>
  <si>
    <t>Budowa sieci kanalizacji sanitarnej wraz z przepompowniami ścieków, przyłączami oraz kanałem tłocznym w pasie drogowym ulic: K.Wielkiego, Ks.Wieczorka, Górczyńskiego, Franciszkańskiej, Moniuszki, Paderewskiego, Toruńskiej, Chopina w mieście Radziejów</t>
  </si>
  <si>
    <t>15.</t>
  </si>
  <si>
    <t>16.</t>
  </si>
  <si>
    <t>Budowa sieci wodociągowej wraz z siecią kanalizacji sanitarnej w Radziejowie</t>
  </si>
  <si>
    <t>17.</t>
  </si>
  <si>
    <t>Przebudowa stacji uzdatniania wody na ujęciu "Meprozet" w Radziejowie</t>
  </si>
  <si>
    <t>Budowa sieci wodociągowej wraz z przyłączami w ul.Toruńskiej</t>
  </si>
  <si>
    <t>18.</t>
  </si>
  <si>
    <t>Zakup kosiarki samojezdnej</t>
  </si>
  <si>
    <t>19.</t>
  </si>
  <si>
    <t>20.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</si>
  <si>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</si>
  <si>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</si>
  <si>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</si>
  <si>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</si>
  <si>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</si>
  <si>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</si>
  <si>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Dochody i wydatki związane z realizacją zadań wykonywanych na podstawie porozumień (umów) między jednostkami samorządu terytorialnego w 2008 r.</t>
  </si>
  <si>
    <t>dotacje</t>
  </si>
  <si>
    <t>(* kol. 3 do wykorzystania fakultatywnego)</t>
  </si>
  <si>
    <t>Dotacje celowe otrzymane z powiatu na zadania bieżące realizowane na podstawie porozumień między jst</t>
  </si>
  <si>
    <t>Limity wydatków na wieloletnie programy inwestycyjne w latach 2008 - 2010 i lata następne</t>
  </si>
  <si>
    <t>Nazwa zadania inwestycyjnego
i okres realizacji
(w latach)</t>
  </si>
  <si>
    <t xml:space="preserve">Nakłady poniesione w minionych latach </t>
  </si>
  <si>
    <t>rok budżetowy 2008 (8+9+10+11)</t>
  </si>
  <si>
    <t>2009 r.</t>
  </si>
  <si>
    <t>2010 r. i lata następne</t>
  </si>
  <si>
    <t>środki pochodzące
 z innych  źródeł*</t>
  </si>
  <si>
    <t>Zakup urządzeń kotłownii olejowej dla Szkoły Podstawowej</t>
  </si>
  <si>
    <t>Szkoła  Podstawowa</t>
  </si>
  <si>
    <t>Termomodernizacja budynku Publicznego Przedszkola Nr 1</t>
  </si>
  <si>
    <t xml:space="preserve">Publiczne Przedszkole     Nr 1 </t>
  </si>
  <si>
    <t xml:space="preserve">A.      
B.
C. RPO - 50%
</t>
  </si>
  <si>
    <t>Budowa sieci kanalizacji sanitarnej wraz z przepompowniami ścieków, przyłączami oraz kanałem tłocznym w pasie drogowym ulic: Kazimierza Wielkiego, Ks.Wieczorka, Górczyńskiego, Franciszkańskiej, Moniuszki, Paderewskiego, Toruńskiej, Chopina w mieście Radziejów</t>
  </si>
  <si>
    <t>A.      
B.
C. RPO - 50%</t>
  </si>
  <si>
    <t xml:space="preserve">A.      
B.
C. RPO 50% </t>
  </si>
  <si>
    <t>Budowa sieci kanalizacji sanitarnej wraz z przyłączami od Sp "Polimet" do istniejącej przepompowni Ścieków P 3 w ul. Bema w Radziejowie</t>
  </si>
  <si>
    <t>Przebudowa stacji uzdatniania wody na ujęciu przy ul.Szpitalnej  w Radziejowie</t>
  </si>
  <si>
    <t>Budowa kanalizacji deszczowej      i rozdział istniejącej sieci ogólnospławnej</t>
  </si>
  <si>
    <t>Uwaga!</t>
  </si>
  <si>
    <t>Jednostka organizacyjna realizu- jąca program lub koordy- nująca wykonanie programu</t>
  </si>
  <si>
    <t xml:space="preserve">Budowa budynku socjalnego  </t>
  </si>
  <si>
    <t>A.      
B.
C.RPO 85%
…</t>
  </si>
  <si>
    <t xml:space="preserve">Budowa oświetlenia ulicznego w ukicach: Chopina, K.Wielkiego, Górczyńskiego, Ks.Wieczorka, Toruńskiej, Moniuszki, Paderewskiego w Radziejowie </t>
  </si>
  <si>
    <t>A.      
B.
C.RPO 50%
…</t>
  </si>
  <si>
    <t xml:space="preserve">Modernizacja i przebu- dowa gminnej położo- nej w Polnej I etap odcinek o dł 240 mb </t>
  </si>
  <si>
    <t xml:space="preserve">Budowa budynku socjalnego </t>
  </si>
  <si>
    <t>A.      
B.
C. RPO 50%
…</t>
  </si>
  <si>
    <t>Zakup wyparzarki do naczyń</t>
  </si>
  <si>
    <t>Publiczne Przedszkole Radziejów</t>
  </si>
  <si>
    <t>Przebudowa sieci kanalizacji sanitarnej przy ul. Ogrodowej w Radziejowie</t>
  </si>
  <si>
    <t>21.</t>
  </si>
  <si>
    <t>A. 333 000     
B. 333 000
C.
…</t>
  </si>
  <si>
    <t>Przychody i rozchody budżetu w 2008 r.</t>
  </si>
  <si>
    <t>Treść</t>
  </si>
  <si>
    <t>Klasyfikacja
§</t>
  </si>
  <si>
    <t>Zwiększenie</t>
  </si>
  <si>
    <t>Zmniejszenie</t>
  </si>
  <si>
    <t>Kwota
2008 r.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</si>
  <si>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</si>
  <si>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</si>
  <si>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</si>
  <si>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</si>
  <si>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</si>
  <si>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</si>
  <si>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</si>
  <si>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</si>
  <si>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</si>
  <si>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</si>
  <si>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</si>
  <si>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</si>
  <si>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</si>
  <si>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</si>
  <si>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</si>
  <si>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</si>
  <si>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</si>
  <si>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w tym; na pokrycie deficytu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</si>
  <si>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</si>
  <si>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</si>
  <si>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</si>
  <si>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</si>
  <si>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</si>
  <si>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</si>
  <si>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</si>
  <si>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</si>
  <si>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</si>
  <si>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</si>
  <si>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</si>
  <si>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</si>
  <si>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</si>
  <si>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</si>
  <si>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Wydatki inwestycyjne jednostek budżetowych</t>
  </si>
  <si>
    <t>Wydatki osobowe nie zaliczane do wynagrodzeń</t>
  </si>
  <si>
    <t>Szkolenia pracowników niebędących członkami korpusu służby cywilnej</t>
  </si>
  <si>
    <t>Zakup materiałow i wyposażenia</t>
  </si>
  <si>
    <t>Zakup energii</t>
  </si>
  <si>
    <t>Opłaty z tytułu zakup usług telekomunikacyjnych telefonii stacjonarnej</t>
  </si>
  <si>
    <t>Wydatki na zakupy inwestycyjne jednostek budżetowych</t>
  </si>
  <si>
    <t>Wpłaty gmin na rzecz innych jst oraz związków gmin na dofinansowanie zadań bieżących</t>
  </si>
  <si>
    <t>Urzędy naczelnych organów władzy państwowej, kontroli i ochrony prawa</t>
  </si>
  <si>
    <t>Składki na ubezpieczenia społeczne</t>
  </si>
  <si>
    <t>Ochotnicze straże pożarne</t>
  </si>
  <si>
    <t>Opłaty z tytułu zakupu usług telekomunikacyjnych telefonii stacjonarnej</t>
  </si>
  <si>
    <t>Zespoły ekonomiczno - administracyjne</t>
  </si>
  <si>
    <t>Stołówki szkolne</t>
  </si>
  <si>
    <t>Dotacja celowa przekazana gminie na zadania bieżące realizowane na podstawie zawartych porozumień</t>
  </si>
  <si>
    <t>Dodatki mieszkaniowe</t>
  </si>
  <si>
    <t>Dodatkowe wynagrodzenie roczne</t>
  </si>
  <si>
    <t>Pomoc materialna dla uczniów</t>
  </si>
  <si>
    <t>Inne formy pomocy materialnej  dla uczniów</t>
  </si>
  <si>
    <t>Gospodarka ściekowa i ochrona wód</t>
  </si>
  <si>
    <t>Zieleń w miastach</t>
  </si>
  <si>
    <t>Oświetlenie ulic, placów i dróg</t>
  </si>
  <si>
    <t>Domy i ośrodki kultury, świetlice i kluby</t>
  </si>
  <si>
    <t>Obiekty sportowe</t>
  </si>
  <si>
    <t>Zaległości z podatków zniesionych</t>
  </si>
  <si>
    <t>Budowa kompleksu boisk wielofunkcyjnych przy ul. Szkolnej w Radziejowie "Moje boisko-Orlik 2012"</t>
  </si>
  <si>
    <t>Budowa drogi gminnej w ulicy Chopina w Radziejowie</t>
  </si>
  <si>
    <t xml:space="preserve">Budowa kompleksu sportowo-rekreacyjnego w Radziejowie </t>
  </si>
  <si>
    <t xml:space="preserve">Modernizacja i przebudowa drogi gminnej położonej w ul.Polnej </t>
  </si>
  <si>
    <t>01095</t>
  </si>
  <si>
    <t>2320</t>
  </si>
  <si>
    <t>Pozostała działalnośc</t>
  </si>
  <si>
    <t>Zakup usług obejmujących wykonanie ekspertyz, analiz i opinii</t>
  </si>
  <si>
    <t>Koszty postępowania sądowego i prokuratorskiego</t>
  </si>
  <si>
    <t>Budowa dróg gminnych w ulicach: K.Wielkiego, Chopina, Górczyńskiego, Ks.Wieczorka, Toruńskiej, Moniuszki, Paderewskiego w Radziejowie</t>
  </si>
  <si>
    <t>A.      
B.
C.…</t>
  </si>
  <si>
    <t>Zakup urządzeń kotłownii olejowej na osiedlu przy ul. Działkowej</t>
  </si>
  <si>
    <t>A.      
B.
C.RPO - 50%     ……..</t>
  </si>
  <si>
    <t xml:space="preserve">poz. 6 i poz. 9 -12  to zadania planowane do realizacji w ramach "Regionalnego Programu Operacyjnego", na które  przewiduje się dofinansowanie w wysokości 50% i 85%,   kwota przewidziana do realizacji w 2008 roku zabezpieczona jest w budżecie ze środków własnych. Sposób finansowania w latach następnych zostanie wprowadzony po przyznaniu środków finansowych. </t>
  </si>
  <si>
    <t>22.</t>
  </si>
  <si>
    <t>Budowa dróg gminnych w ulicach: K.Wielkiego, Górczyńskiego, Chopina, Ks.Wieczorka, Toruńskiej, Moniuszki, Paderewskiego w Radziejowie</t>
  </si>
  <si>
    <t xml:space="preserve">Budowa oświetlenia ulicznego w ulicach: Chopina, K.Wielkiego, Górczyńskiego, Ks.Wieczorka, Toruńskiej, Moniuszki, Paderewskiego w Radziejowie </t>
  </si>
  <si>
    <t>85415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</si>
</sst>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1"/>
      <name val="Arial CE"/>
      <family val="2"/>
    </font>
    <font>
      <sz val="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2"/>
      <name val="Arial CE"/>
      <family val="0"/>
    </font>
    <font>
      <b/>
      <sz val="12"/>
      <name val="Arial"/>
      <family val="0"/>
    </font>
    <font>
      <b/>
      <sz val="8"/>
      <name val="Arial CE"/>
      <family val="2"/>
    </font>
    <font>
      <i/>
      <sz val="8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 CE"/>
      <family val="2"/>
    </font>
    <font>
      <sz val="5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" fillId="0" borderId="0">
      <alignment/>
      <protection/>
    </xf>
    <xf numFmtId="0" fontId="5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" borderId="0" applyNumberFormat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0" xfId="52" applyFont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0" fillId="24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left" vertical="center" wrapText="1"/>
    </xf>
    <xf numFmtId="3" fontId="9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9" fillId="0" borderId="11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9" fillId="24" borderId="10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24" borderId="10" xfId="0" applyNumberFormat="1" applyFont="1" applyFill="1" applyBorder="1" applyAlignment="1">
      <alignment vertical="center" wrapText="1"/>
    </xf>
    <xf numFmtId="3" fontId="9" fillId="24" borderId="10" xfId="0" applyNumberFormat="1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5" fillId="0" borderId="12" xfId="52" applyNumberFormat="1" applyFont="1" applyBorder="1" applyAlignment="1">
      <alignment vertical="center"/>
      <protection/>
    </xf>
    <xf numFmtId="3" fontId="9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3" fontId="0" fillId="24" borderId="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24" borderId="14" xfId="0" applyFont="1" applyFill="1" applyBorder="1" applyAlignment="1">
      <alignment horizontal="left" vertical="center" wrapText="1"/>
    </xf>
    <xf numFmtId="3" fontId="9" fillId="0" borderId="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/>
    </xf>
    <xf numFmtId="0" fontId="15" fillId="0" borderId="0" xfId="52" applyFont="1" applyAlignment="1">
      <alignment vertical="center"/>
      <protection/>
    </xf>
    <xf numFmtId="0" fontId="16" fillId="24" borderId="10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9" fillId="24" borderId="11" xfId="0" applyNumberFormat="1" applyFont="1" applyFill="1" applyBorder="1" applyAlignment="1">
      <alignment horizontal="right" vertical="center" wrapText="1"/>
    </xf>
    <xf numFmtId="3" fontId="9" fillId="24" borderId="10" xfId="0" applyNumberFormat="1" applyFont="1" applyFill="1" applyBorder="1" applyAlignment="1">
      <alignment horizontal="right" vertical="center" wrapText="1"/>
    </xf>
    <xf numFmtId="3" fontId="9" fillId="24" borderId="10" xfId="0" applyNumberFormat="1" applyFont="1" applyFill="1" applyBorder="1" applyAlignment="1">
      <alignment horizontal="right" vertical="center" wrapText="1"/>
    </xf>
    <xf numFmtId="3" fontId="11" fillId="0" borderId="16" xfId="52" applyNumberFormat="1" applyFont="1" applyBorder="1" applyAlignment="1">
      <alignment horizontal="right" vertical="center"/>
      <protection/>
    </xf>
    <xf numFmtId="49" fontId="0" fillId="0" borderId="10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3" fontId="9" fillId="24" borderId="14" xfId="0" applyNumberFormat="1" applyFont="1" applyFill="1" applyBorder="1" applyAlignment="1">
      <alignment vertical="center" wrapText="1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24" borderId="11" xfId="0" applyNumberFormat="1" applyFont="1" applyFill="1" applyBorder="1" applyAlignment="1">
      <alignment vertical="center" wrapText="1"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7" fillId="24" borderId="11" xfId="0" applyNumberFormat="1" applyFont="1" applyFill="1" applyBorder="1" applyAlignment="1">
      <alignment vertical="center" wrapText="1"/>
    </xf>
    <xf numFmtId="3" fontId="17" fillId="24" borderId="14" xfId="0" applyNumberFormat="1" applyFont="1" applyFill="1" applyBorder="1" applyAlignment="1">
      <alignment vertical="center" wrapText="1"/>
    </xf>
    <xf numFmtId="3" fontId="9" fillId="0" borderId="14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5" fillId="0" borderId="11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 indent="1"/>
    </xf>
    <xf numFmtId="10" fontId="0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right" vertical="center" wrapText="1"/>
    </xf>
    <xf numFmtId="0" fontId="0" fillId="24" borderId="11" xfId="0" applyFont="1" applyFill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/>
    </xf>
    <xf numFmtId="3" fontId="16" fillId="24" borderId="10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" fontId="25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9" fillId="0" borderId="10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1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3" fontId="0" fillId="24" borderId="14" xfId="0" applyNumberFormat="1" applyFont="1" applyFill="1" applyBorder="1" applyAlignment="1">
      <alignment vertical="center" wrapText="1"/>
    </xf>
    <xf numFmtId="3" fontId="0" fillId="24" borderId="17" xfId="0" applyNumberFormat="1" applyFont="1" applyFill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0" fillId="0" borderId="11" xfId="0" applyNumberFormat="1" applyFont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3" fontId="27" fillId="24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center" vertical="center"/>
    </xf>
    <xf numFmtId="3" fontId="9" fillId="24" borderId="11" xfId="0" applyNumberFormat="1" applyFont="1" applyFill="1" applyBorder="1" applyAlignment="1">
      <alignment horizontal="right" vertical="center" wrapText="1"/>
    </xf>
    <xf numFmtId="3" fontId="28" fillId="24" borderId="11" xfId="0" applyNumberFormat="1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9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1" fontId="34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vertical="center" wrapText="1"/>
    </xf>
    <xf numFmtId="3" fontId="34" fillId="0" borderId="14" xfId="0" applyNumberFormat="1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vertical="center"/>
    </xf>
    <xf numFmtId="1" fontId="34" fillId="0" borderId="11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top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9" fillId="2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24" borderId="11" xfId="0" applyNumberFormat="1" applyFont="1" applyFill="1" applyBorder="1" applyAlignment="1">
      <alignment vertical="center" wrapText="1"/>
    </xf>
    <xf numFmtId="49" fontId="1" fillId="0" borderId="11" xfId="52" applyNumberFormat="1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vertical="center"/>
      <protection/>
    </xf>
    <xf numFmtId="3" fontId="1" fillId="0" borderId="11" xfId="52" applyNumberFormat="1" applyFont="1" applyBorder="1" applyAlignment="1">
      <alignment horizontal="right" vertical="center"/>
      <protection/>
    </xf>
    <xf numFmtId="0" fontId="1" fillId="0" borderId="11" xfId="52" applyFont="1" applyBorder="1" applyAlignment="1">
      <alignment horizontal="right" vertical="center"/>
      <protection/>
    </xf>
    <xf numFmtId="0" fontId="1" fillId="0" borderId="11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right"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11" fillId="0" borderId="13" xfId="52" applyFont="1" applyBorder="1" applyAlignment="1">
      <alignment horizontal="center" vertical="center"/>
      <protection/>
    </xf>
    <xf numFmtId="0" fontId="11" fillId="0" borderId="15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2" fillId="0" borderId="13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4" fillId="0" borderId="14" xfId="0" applyFont="1" applyBorder="1" applyAlignment="1">
      <alignment vertical="center"/>
    </xf>
    <xf numFmtId="0" fontId="0" fillId="0" borderId="12" xfId="0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3" max="3" width="8.140625" style="0" customWidth="1"/>
    <col min="4" max="4" width="37.57421875" style="0" customWidth="1"/>
    <col min="5" max="5" width="12.57421875" style="0" customWidth="1"/>
    <col min="6" max="6" width="12.00390625" style="0" customWidth="1"/>
    <col min="7" max="7" width="15.28125" style="0" customWidth="1"/>
  </cols>
  <sheetData>
    <row r="1" spans="1:7" ht="18">
      <c r="A1" s="283" t="s">
        <v>74</v>
      </c>
      <c r="B1" s="284"/>
      <c r="C1" s="284"/>
      <c r="D1" s="284"/>
      <c r="E1" s="284"/>
      <c r="F1" s="284"/>
      <c r="G1" s="284"/>
    </row>
    <row r="2" spans="1:7" ht="18">
      <c r="A2" s="1"/>
      <c r="B2" s="2"/>
      <c r="C2" s="2"/>
      <c r="D2" s="2"/>
      <c r="E2" s="2"/>
      <c r="F2" s="2"/>
      <c r="G2" s="1"/>
    </row>
    <row r="3" spans="1:7" ht="12.75">
      <c r="A3" s="1"/>
      <c r="B3" s="1"/>
      <c r="C3" s="1"/>
      <c r="D3" s="1"/>
      <c r="E3" s="1"/>
      <c r="F3" s="1"/>
      <c r="G3" s="3" t="s">
        <v>2</v>
      </c>
    </row>
    <row r="4" spans="1:7" ht="12.75">
      <c r="A4" s="288" t="s">
        <v>0</v>
      </c>
      <c r="B4" s="288" t="s">
        <v>5</v>
      </c>
      <c r="C4" s="288" t="s">
        <v>1</v>
      </c>
      <c r="D4" s="288" t="s">
        <v>4</v>
      </c>
      <c r="E4" s="291" t="s">
        <v>72</v>
      </c>
      <c r="F4" s="291" t="s">
        <v>67</v>
      </c>
      <c r="G4" s="291" t="s">
        <v>71</v>
      </c>
    </row>
    <row r="5" spans="1:7" ht="27" customHeight="1">
      <c r="A5" s="289"/>
      <c r="B5" s="290"/>
      <c r="C5" s="289"/>
      <c r="D5" s="289"/>
      <c r="E5" s="292"/>
      <c r="F5" s="292"/>
      <c r="G5" s="289"/>
    </row>
    <row r="6" spans="1:7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18" customHeight="1">
      <c r="A7" s="89" t="s">
        <v>37</v>
      </c>
      <c r="B7" s="89"/>
      <c r="C7" s="89"/>
      <c r="D7" s="90" t="s">
        <v>38</v>
      </c>
      <c r="E7" s="91">
        <v>3919</v>
      </c>
      <c r="F7" s="273"/>
      <c r="G7" s="91">
        <v>11236</v>
      </c>
    </row>
    <row r="8" spans="1:7" ht="18" customHeight="1">
      <c r="A8" s="268"/>
      <c r="B8" s="268" t="s">
        <v>453</v>
      </c>
      <c r="C8" s="268"/>
      <c r="D8" s="269" t="s">
        <v>9</v>
      </c>
      <c r="E8" s="270">
        <v>3919</v>
      </c>
      <c r="F8" s="271"/>
      <c r="G8" s="270">
        <v>11236</v>
      </c>
    </row>
    <row r="9" spans="1:7" ht="53.25" customHeight="1">
      <c r="A9" s="268"/>
      <c r="B9" s="268"/>
      <c r="C9" s="268" t="s">
        <v>253</v>
      </c>
      <c r="D9" s="272" t="s">
        <v>252</v>
      </c>
      <c r="E9" s="270">
        <v>3919</v>
      </c>
      <c r="F9" s="271"/>
      <c r="G9" s="270">
        <v>11236</v>
      </c>
    </row>
    <row r="10" spans="1:7" s="16" customFormat="1" ht="17.25" customHeight="1">
      <c r="A10" s="13">
        <v>700</v>
      </c>
      <c r="B10" s="13"/>
      <c r="C10" s="13"/>
      <c r="D10" s="14" t="s">
        <v>8</v>
      </c>
      <c r="E10" s="68">
        <v>43022</v>
      </c>
      <c r="F10" s="68">
        <v>3500</v>
      </c>
      <c r="G10" s="15">
        <v>360122</v>
      </c>
    </row>
    <row r="11" spans="1:7" s="16" customFormat="1" ht="17.25" customHeight="1">
      <c r="A11" s="154"/>
      <c r="B11" s="154" t="s">
        <v>215</v>
      </c>
      <c r="C11" s="154"/>
      <c r="D11" s="119" t="s">
        <v>216</v>
      </c>
      <c r="E11" s="118">
        <v>43022</v>
      </c>
      <c r="F11" s="118">
        <v>3500</v>
      </c>
      <c r="G11" s="166">
        <v>360122</v>
      </c>
    </row>
    <row r="12" spans="1:7" s="16" customFormat="1" ht="26.25" customHeight="1">
      <c r="A12" s="154"/>
      <c r="B12" s="154"/>
      <c r="C12" s="154" t="s">
        <v>217</v>
      </c>
      <c r="D12" s="7" t="s">
        <v>218</v>
      </c>
      <c r="E12" s="118"/>
      <c r="F12" s="118">
        <v>3500</v>
      </c>
      <c r="G12" s="166">
        <v>70000</v>
      </c>
    </row>
    <row r="13" spans="1:7" s="16" customFormat="1" ht="25.5" customHeight="1">
      <c r="A13" s="154"/>
      <c r="B13" s="154"/>
      <c r="C13" s="154" t="s">
        <v>134</v>
      </c>
      <c r="D13" s="7" t="s">
        <v>219</v>
      </c>
      <c r="E13" s="118">
        <v>16022</v>
      </c>
      <c r="F13" s="118"/>
      <c r="G13" s="166">
        <v>116022</v>
      </c>
    </row>
    <row r="14" spans="1:7" s="16" customFormat="1" ht="25.5" customHeight="1">
      <c r="A14" s="154"/>
      <c r="B14" s="154"/>
      <c r="C14" s="154" t="s">
        <v>221</v>
      </c>
      <c r="D14" s="7" t="s">
        <v>220</v>
      </c>
      <c r="E14" s="118">
        <v>27000</v>
      </c>
      <c r="F14" s="118"/>
      <c r="G14" s="166">
        <v>28000</v>
      </c>
    </row>
    <row r="15" spans="1:7" s="16" customFormat="1" ht="24.75" customHeight="1">
      <c r="A15" s="169" t="s">
        <v>247</v>
      </c>
      <c r="B15" s="154"/>
      <c r="C15" s="154"/>
      <c r="D15" s="35" t="s">
        <v>63</v>
      </c>
      <c r="E15" s="170">
        <v>5500</v>
      </c>
      <c r="F15" s="171"/>
      <c r="G15" s="79">
        <v>5500</v>
      </c>
    </row>
    <row r="16" spans="1:7" s="16" customFormat="1" ht="21.75" customHeight="1">
      <c r="A16" s="154"/>
      <c r="B16" s="154" t="s">
        <v>248</v>
      </c>
      <c r="C16" s="154"/>
      <c r="D16" s="34" t="s">
        <v>196</v>
      </c>
      <c r="E16" s="118">
        <v>5500</v>
      </c>
      <c r="F16" s="168"/>
      <c r="G16" s="166">
        <v>5500</v>
      </c>
    </row>
    <row r="17" spans="1:7" s="16" customFormat="1" ht="43.5" customHeight="1">
      <c r="A17" s="154"/>
      <c r="B17" s="154"/>
      <c r="C17" s="219" t="s">
        <v>454</v>
      </c>
      <c r="D17" s="167" t="s">
        <v>353</v>
      </c>
      <c r="E17" s="118">
        <v>5500</v>
      </c>
      <c r="F17" s="168"/>
      <c r="G17" s="166">
        <v>5500</v>
      </c>
    </row>
    <row r="18" spans="1:7" s="10" customFormat="1" ht="18" customHeight="1">
      <c r="A18" s="13">
        <v>750</v>
      </c>
      <c r="B18" s="13"/>
      <c r="C18" s="13"/>
      <c r="D18" s="14" t="s">
        <v>11</v>
      </c>
      <c r="E18" s="68">
        <v>750</v>
      </c>
      <c r="F18" s="14"/>
      <c r="G18" s="17">
        <v>323850</v>
      </c>
    </row>
    <row r="19" spans="1:7" s="10" customFormat="1" ht="18" customHeight="1">
      <c r="A19" s="13"/>
      <c r="B19" s="72" t="s">
        <v>222</v>
      </c>
      <c r="C19" s="72"/>
      <c r="D19" s="7" t="s">
        <v>223</v>
      </c>
      <c r="E19" s="94">
        <v>750</v>
      </c>
      <c r="F19" s="92"/>
      <c r="G19" s="93">
        <v>241010</v>
      </c>
    </row>
    <row r="20" spans="1:7" s="10" customFormat="1" ht="18" customHeight="1">
      <c r="A20" s="13"/>
      <c r="B20" s="72"/>
      <c r="C20" s="72" t="s">
        <v>19</v>
      </c>
      <c r="D20" s="7" t="s">
        <v>10</v>
      </c>
      <c r="E20" s="94">
        <v>10</v>
      </c>
      <c r="F20" s="92"/>
      <c r="G20" s="93">
        <v>10</v>
      </c>
    </row>
    <row r="21" spans="1:7" s="10" customFormat="1" ht="18" customHeight="1">
      <c r="A21" s="13"/>
      <c r="B21" s="72"/>
      <c r="C21" s="72" t="s">
        <v>187</v>
      </c>
      <c r="D21" s="92" t="s">
        <v>188</v>
      </c>
      <c r="E21" s="94">
        <v>740</v>
      </c>
      <c r="F21" s="92"/>
      <c r="G21" s="93">
        <v>2500</v>
      </c>
    </row>
    <row r="22" spans="1:7" s="10" customFormat="1" ht="40.5" customHeight="1">
      <c r="A22" s="13">
        <v>751</v>
      </c>
      <c r="B22" s="13"/>
      <c r="C22" s="13"/>
      <c r="D22" s="14" t="s">
        <v>23</v>
      </c>
      <c r="E22" s="66"/>
      <c r="F22" s="66"/>
      <c r="G22" s="44">
        <v>1000</v>
      </c>
    </row>
    <row r="23" spans="1:7" s="10" customFormat="1" ht="56.25" customHeight="1">
      <c r="A23" s="8">
        <v>756</v>
      </c>
      <c r="B23" s="8"/>
      <c r="C23" s="8"/>
      <c r="D23" s="9" t="s">
        <v>22</v>
      </c>
      <c r="E23" s="69">
        <v>850</v>
      </c>
      <c r="F23" s="69">
        <v>34200</v>
      </c>
      <c r="G23" s="18">
        <v>5779026</v>
      </c>
    </row>
    <row r="24" spans="1:7" s="10" customFormat="1" ht="28.5" customHeight="1">
      <c r="A24" s="8"/>
      <c r="B24" s="72" t="s">
        <v>225</v>
      </c>
      <c r="C24" s="8"/>
      <c r="D24" s="7" t="s">
        <v>224</v>
      </c>
      <c r="E24" s="94">
        <v>150</v>
      </c>
      <c r="F24" s="92"/>
      <c r="G24" s="93">
        <v>6350</v>
      </c>
    </row>
    <row r="25" spans="1:7" s="10" customFormat="1" ht="28.5" customHeight="1">
      <c r="A25" s="8"/>
      <c r="B25" s="72"/>
      <c r="C25" s="72" t="s">
        <v>226</v>
      </c>
      <c r="D25" s="7" t="s">
        <v>227</v>
      </c>
      <c r="E25" s="94">
        <v>150</v>
      </c>
      <c r="F25" s="92"/>
      <c r="G25" s="93">
        <v>350</v>
      </c>
    </row>
    <row r="26" spans="1:7" s="10" customFormat="1" ht="54" customHeight="1">
      <c r="A26" s="8"/>
      <c r="B26" s="72" t="s">
        <v>228</v>
      </c>
      <c r="C26" s="72"/>
      <c r="D26" s="7" t="s">
        <v>229</v>
      </c>
      <c r="E26" s="94">
        <v>300</v>
      </c>
      <c r="F26" s="94">
        <v>4200</v>
      </c>
      <c r="G26" s="93">
        <v>1015390</v>
      </c>
    </row>
    <row r="27" spans="1:7" s="10" customFormat="1" ht="28.5" customHeight="1">
      <c r="A27" s="8"/>
      <c r="B27" s="72"/>
      <c r="C27" s="72" t="s">
        <v>230</v>
      </c>
      <c r="D27" s="7" t="s">
        <v>231</v>
      </c>
      <c r="E27" s="94"/>
      <c r="F27" s="122">
        <v>200</v>
      </c>
      <c r="G27" s="93">
        <v>4800</v>
      </c>
    </row>
    <row r="28" spans="1:7" s="10" customFormat="1" ht="28.5" customHeight="1">
      <c r="A28" s="8"/>
      <c r="B28" s="72"/>
      <c r="C28" s="72" t="s">
        <v>232</v>
      </c>
      <c r="D28" s="7" t="s">
        <v>233</v>
      </c>
      <c r="E28" s="94"/>
      <c r="F28" s="94">
        <v>4000</v>
      </c>
      <c r="G28" s="93">
        <v>52650</v>
      </c>
    </row>
    <row r="29" spans="1:7" s="10" customFormat="1" ht="28.5" customHeight="1">
      <c r="A29" s="8"/>
      <c r="B29" s="72"/>
      <c r="C29" s="72" t="s">
        <v>226</v>
      </c>
      <c r="D29" s="7" t="s">
        <v>227</v>
      </c>
      <c r="E29" s="94">
        <v>300</v>
      </c>
      <c r="F29" s="94"/>
      <c r="G29" s="93">
        <v>400</v>
      </c>
    </row>
    <row r="30" spans="1:7" s="10" customFormat="1" ht="51.75" customHeight="1">
      <c r="A30" s="8"/>
      <c r="B30" s="72" t="s">
        <v>234</v>
      </c>
      <c r="C30" s="72"/>
      <c r="D30" s="7" t="s">
        <v>235</v>
      </c>
      <c r="E30" s="94">
        <v>400</v>
      </c>
      <c r="F30" s="94"/>
      <c r="G30" s="93">
        <v>1375567</v>
      </c>
    </row>
    <row r="31" spans="1:7" s="10" customFormat="1" ht="25.5" customHeight="1">
      <c r="A31" s="8"/>
      <c r="B31" s="72"/>
      <c r="C31" s="72" t="s">
        <v>236</v>
      </c>
      <c r="D31" s="7" t="s">
        <v>448</v>
      </c>
      <c r="E31" s="94">
        <v>400</v>
      </c>
      <c r="F31" s="94"/>
      <c r="G31" s="93">
        <v>400</v>
      </c>
    </row>
    <row r="32" spans="1:7" s="10" customFormat="1" ht="25.5" customHeight="1">
      <c r="A32" s="8"/>
      <c r="B32" s="72" t="s">
        <v>244</v>
      </c>
      <c r="C32" s="72"/>
      <c r="D32" s="7" t="s">
        <v>243</v>
      </c>
      <c r="E32" s="94"/>
      <c r="F32" s="94">
        <v>30000</v>
      </c>
      <c r="G32" s="93">
        <v>2774519</v>
      </c>
    </row>
    <row r="33" spans="1:7" s="10" customFormat="1" ht="28.5" customHeight="1">
      <c r="A33" s="8"/>
      <c r="B33" s="72"/>
      <c r="C33" s="72" t="s">
        <v>245</v>
      </c>
      <c r="D33" s="7" t="s">
        <v>246</v>
      </c>
      <c r="E33" s="94"/>
      <c r="F33" s="94">
        <v>30000</v>
      </c>
      <c r="G33" s="93">
        <v>135000</v>
      </c>
    </row>
    <row r="34" spans="1:7" s="10" customFormat="1" ht="18" customHeight="1">
      <c r="A34" s="13">
        <v>758</v>
      </c>
      <c r="B34" s="13"/>
      <c r="C34" s="13"/>
      <c r="D34" s="14" t="s">
        <v>12</v>
      </c>
      <c r="E34" s="68">
        <v>30000</v>
      </c>
      <c r="F34" s="68">
        <v>24124</v>
      </c>
      <c r="G34" s="17">
        <v>3362233</v>
      </c>
    </row>
    <row r="35" spans="1:7" s="10" customFormat="1" ht="18" customHeight="1">
      <c r="A35" s="13"/>
      <c r="B35" s="154" t="s">
        <v>239</v>
      </c>
      <c r="C35" s="154"/>
      <c r="D35" s="7" t="s">
        <v>237</v>
      </c>
      <c r="E35" s="118">
        <v>30000</v>
      </c>
      <c r="F35" s="119"/>
      <c r="G35" s="120">
        <v>3155463</v>
      </c>
    </row>
    <row r="36" spans="1:7" s="10" customFormat="1" ht="18" customHeight="1">
      <c r="A36" s="13"/>
      <c r="B36" s="154"/>
      <c r="C36" s="154" t="s">
        <v>240</v>
      </c>
      <c r="D36" s="7" t="s">
        <v>238</v>
      </c>
      <c r="E36" s="118">
        <v>30000</v>
      </c>
      <c r="F36" s="119"/>
      <c r="G36" s="120">
        <v>3155463</v>
      </c>
    </row>
    <row r="37" spans="1:7" s="10" customFormat="1" ht="25.5" customHeight="1">
      <c r="A37" s="13"/>
      <c r="B37" s="154" t="s">
        <v>242</v>
      </c>
      <c r="C37" s="154"/>
      <c r="D37" s="7" t="s">
        <v>241</v>
      </c>
      <c r="E37" s="118"/>
      <c r="F37" s="118">
        <v>24124</v>
      </c>
      <c r="G37" s="120">
        <v>131770</v>
      </c>
    </row>
    <row r="38" spans="1:7" s="10" customFormat="1" ht="18" customHeight="1">
      <c r="A38" s="13"/>
      <c r="B38" s="154"/>
      <c r="C38" s="154" t="s">
        <v>240</v>
      </c>
      <c r="D38" s="119" t="s">
        <v>238</v>
      </c>
      <c r="E38" s="118"/>
      <c r="F38" s="118">
        <v>24124</v>
      </c>
      <c r="G38" s="120">
        <v>131770</v>
      </c>
    </row>
    <row r="39" spans="1:7" s="10" customFormat="1" ht="18" customHeight="1">
      <c r="A39" s="8">
        <v>801</v>
      </c>
      <c r="B39" s="8"/>
      <c r="C39" s="8"/>
      <c r="D39" s="9" t="s">
        <v>13</v>
      </c>
      <c r="E39" s="69"/>
      <c r="F39" s="9"/>
      <c r="G39" s="18">
        <v>311130</v>
      </c>
    </row>
    <row r="40" spans="1:7" s="10" customFormat="1" ht="18" customHeight="1">
      <c r="A40" s="13" t="s">
        <v>20</v>
      </c>
      <c r="B40" s="13"/>
      <c r="C40" s="13"/>
      <c r="D40" s="14" t="s">
        <v>21</v>
      </c>
      <c r="E40" s="68">
        <v>65792</v>
      </c>
      <c r="F40" s="68">
        <v>25269</v>
      </c>
      <c r="G40" s="17">
        <v>3337432</v>
      </c>
    </row>
    <row r="41" spans="1:7" s="10" customFormat="1" ht="41.25" customHeight="1">
      <c r="A41" s="8"/>
      <c r="B41" s="72" t="s">
        <v>250</v>
      </c>
      <c r="C41" s="72"/>
      <c r="D41" s="7" t="s">
        <v>251</v>
      </c>
      <c r="E41" s="94">
        <v>42920</v>
      </c>
      <c r="F41" s="92"/>
      <c r="G41" s="93">
        <v>2733120</v>
      </c>
    </row>
    <row r="42" spans="1:7" s="10" customFormat="1" ht="51.75" customHeight="1">
      <c r="A42" s="8"/>
      <c r="B42" s="72"/>
      <c r="C42" s="72" t="s">
        <v>253</v>
      </c>
      <c r="D42" s="7" t="s">
        <v>252</v>
      </c>
      <c r="E42" s="94">
        <v>42920</v>
      </c>
      <c r="F42" s="92"/>
      <c r="G42" s="93">
        <v>2730620</v>
      </c>
    </row>
    <row r="43" spans="1:7" s="10" customFormat="1" ht="30.75" customHeight="1">
      <c r="A43" s="8"/>
      <c r="B43" s="72" t="s">
        <v>254</v>
      </c>
      <c r="C43" s="72"/>
      <c r="D43" s="7" t="s">
        <v>255</v>
      </c>
      <c r="E43" s="94">
        <v>14000</v>
      </c>
      <c r="F43" s="94">
        <v>25269</v>
      </c>
      <c r="G43" s="93">
        <v>376731</v>
      </c>
    </row>
    <row r="44" spans="1:7" s="10" customFormat="1" ht="54.75" customHeight="1">
      <c r="A44" s="8"/>
      <c r="B44" s="72"/>
      <c r="C44" s="72" t="s">
        <v>253</v>
      </c>
      <c r="D44" s="7" t="s">
        <v>252</v>
      </c>
      <c r="E44" s="94">
        <v>14000</v>
      </c>
      <c r="F44" s="94">
        <v>18329</v>
      </c>
      <c r="G44" s="93">
        <v>200671</v>
      </c>
    </row>
    <row r="45" spans="1:7" s="10" customFormat="1" ht="44.25" customHeight="1">
      <c r="A45" s="8"/>
      <c r="B45" s="72"/>
      <c r="C45" s="72" t="s">
        <v>256</v>
      </c>
      <c r="D45" s="172" t="s">
        <v>257</v>
      </c>
      <c r="E45" s="94"/>
      <c r="F45" s="94">
        <v>6940</v>
      </c>
      <c r="G45" s="93">
        <v>176060</v>
      </c>
    </row>
    <row r="46" spans="1:7" s="10" customFormat="1" ht="23.25" customHeight="1">
      <c r="A46" s="8"/>
      <c r="B46" s="72" t="s">
        <v>258</v>
      </c>
      <c r="C46" s="72"/>
      <c r="D46" s="7" t="s">
        <v>259</v>
      </c>
      <c r="E46" s="94">
        <v>3350</v>
      </c>
      <c r="F46" s="94"/>
      <c r="G46" s="93">
        <v>114275</v>
      </c>
    </row>
    <row r="47" spans="1:7" s="10" customFormat="1" ht="44.25" customHeight="1">
      <c r="A47" s="8"/>
      <c r="B47" s="72"/>
      <c r="C47" s="72" t="s">
        <v>256</v>
      </c>
      <c r="D47" s="172" t="s">
        <v>257</v>
      </c>
      <c r="E47" s="94">
        <v>3350</v>
      </c>
      <c r="F47" s="94"/>
      <c r="G47" s="93">
        <v>114275</v>
      </c>
    </row>
    <row r="48" spans="1:7" s="10" customFormat="1" ht="28.5" customHeight="1">
      <c r="A48" s="8"/>
      <c r="B48" s="72" t="s">
        <v>260</v>
      </c>
      <c r="C48" s="72"/>
      <c r="D48" s="92" t="s">
        <v>9</v>
      </c>
      <c r="E48" s="94">
        <v>5522</v>
      </c>
      <c r="F48" s="92"/>
      <c r="G48" s="93">
        <v>66450</v>
      </c>
    </row>
    <row r="49" spans="1:7" s="10" customFormat="1" ht="28.5" customHeight="1">
      <c r="A49" s="13"/>
      <c r="B49" s="154"/>
      <c r="C49" s="154" t="s">
        <v>187</v>
      </c>
      <c r="D49" s="119" t="s">
        <v>188</v>
      </c>
      <c r="E49" s="118">
        <v>40</v>
      </c>
      <c r="F49" s="119"/>
      <c r="G49" s="120">
        <v>40</v>
      </c>
    </row>
    <row r="50" spans="1:7" s="153" customFormat="1" ht="40.5" customHeight="1">
      <c r="A50" s="154"/>
      <c r="B50" s="154"/>
      <c r="C50" s="154" t="s">
        <v>256</v>
      </c>
      <c r="D50" s="172" t="s">
        <v>257</v>
      </c>
      <c r="E50" s="118">
        <v>5482</v>
      </c>
      <c r="F50" s="119"/>
      <c r="G50" s="120">
        <v>66410</v>
      </c>
    </row>
    <row r="51" spans="1:7" s="10" customFormat="1" ht="26.25" customHeight="1">
      <c r="A51" s="8" t="s">
        <v>135</v>
      </c>
      <c r="B51" s="8"/>
      <c r="C51" s="8"/>
      <c r="D51" s="9" t="s">
        <v>136</v>
      </c>
      <c r="E51" s="69"/>
      <c r="F51" s="9"/>
      <c r="G51" s="18">
        <v>173660</v>
      </c>
    </row>
    <row r="52" spans="1:7" s="10" customFormat="1" ht="18" customHeight="1">
      <c r="A52" s="59" t="s">
        <v>61</v>
      </c>
      <c r="B52" s="59"/>
      <c r="C52" s="59"/>
      <c r="D52" s="60" t="s">
        <v>15</v>
      </c>
      <c r="E52" s="70">
        <v>57851</v>
      </c>
      <c r="F52" s="174">
        <v>754</v>
      </c>
      <c r="G52" s="155">
        <v>134733</v>
      </c>
    </row>
    <row r="53" spans="1:7" s="10" customFormat="1" ht="18.75" customHeight="1">
      <c r="A53" s="8"/>
      <c r="B53" s="72" t="s">
        <v>261</v>
      </c>
      <c r="C53" s="72"/>
      <c r="D53" s="173" t="s">
        <v>262</v>
      </c>
      <c r="E53" s="94">
        <v>2520</v>
      </c>
      <c r="F53" s="122">
        <v>754</v>
      </c>
      <c r="G53" s="93">
        <v>5066</v>
      </c>
    </row>
    <row r="54" spans="1:7" s="10" customFormat="1" ht="39.75" customHeight="1">
      <c r="A54" s="8"/>
      <c r="B54" s="72"/>
      <c r="C54" s="72" t="s">
        <v>249</v>
      </c>
      <c r="D54" s="173" t="s">
        <v>263</v>
      </c>
      <c r="E54" s="94">
        <v>2520</v>
      </c>
      <c r="F54" s="122">
        <v>754</v>
      </c>
      <c r="G54" s="93">
        <v>5066</v>
      </c>
    </row>
    <row r="55" spans="1:7" s="10" customFormat="1" ht="18.75" customHeight="1">
      <c r="A55" s="8"/>
      <c r="B55" s="72" t="s">
        <v>466</v>
      </c>
      <c r="C55" s="154"/>
      <c r="D55" s="172" t="s">
        <v>441</v>
      </c>
      <c r="E55" s="94">
        <v>55331</v>
      </c>
      <c r="F55" s="122"/>
      <c r="G55" s="93">
        <v>129667</v>
      </c>
    </row>
    <row r="56" spans="1:7" s="10" customFormat="1" ht="39.75" customHeight="1">
      <c r="A56" s="8"/>
      <c r="B56" s="72"/>
      <c r="C56" s="154" t="s">
        <v>256</v>
      </c>
      <c r="D56" s="172" t="s">
        <v>257</v>
      </c>
      <c r="E56" s="94">
        <v>55331</v>
      </c>
      <c r="F56" s="122"/>
      <c r="G56" s="93">
        <v>129667</v>
      </c>
    </row>
    <row r="57" spans="1:7" s="10" customFormat="1" ht="29.25" customHeight="1">
      <c r="A57" s="8">
        <v>900</v>
      </c>
      <c r="B57" s="8"/>
      <c r="C57" s="8"/>
      <c r="D57" s="9" t="s">
        <v>16</v>
      </c>
      <c r="E57" s="69"/>
      <c r="F57" s="9"/>
      <c r="G57" s="22">
        <v>31525</v>
      </c>
    </row>
    <row r="58" spans="1:7" s="10" customFormat="1" ht="28.5" customHeight="1">
      <c r="A58" s="13">
        <v>921</v>
      </c>
      <c r="B58" s="13"/>
      <c r="C58" s="13"/>
      <c r="D58" s="14" t="s">
        <v>17</v>
      </c>
      <c r="E58" s="68"/>
      <c r="F58" s="14"/>
      <c r="G58" s="17">
        <v>54000</v>
      </c>
    </row>
    <row r="59" spans="1:7" s="10" customFormat="1" ht="18" customHeight="1">
      <c r="A59" s="59" t="s">
        <v>62</v>
      </c>
      <c r="B59" s="11"/>
      <c r="C59" s="11"/>
      <c r="D59" s="31" t="s">
        <v>18</v>
      </c>
      <c r="E59" s="70">
        <v>500</v>
      </c>
      <c r="F59" s="67"/>
      <c r="G59" s="20">
        <v>672100</v>
      </c>
    </row>
    <row r="60" spans="1:7" s="10" customFormat="1" ht="18" customHeight="1">
      <c r="A60" s="59"/>
      <c r="B60" s="11" t="s">
        <v>264</v>
      </c>
      <c r="C60" s="72"/>
      <c r="D60" s="36" t="s">
        <v>9</v>
      </c>
      <c r="E60" s="94">
        <v>500</v>
      </c>
      <c r="F60" s="94"/>
      <c r="G60" s="19">
        <v>6100</v>
      </c>
    </row>
    <row r="61" spans="1:7" s="10" customFormat="1" ht="18" customHeight="1">
      <c r="A61" s="59"/>
      <c r="B61" s="11"/>
      <c r="C61" s="72" t="s">
        <v>265</v>
      </c>
      <c r="D61" s="36" t="s">
        <v>266</v>
      </c>
      <c r="E61" s="94">
        <v>500</v>
      </c>
      <c r="F61" s="94"/>
      <c r="G61" s="19">
        <v>2500</v>
      </c>
    </row>
    <row r="62" spans="1:7" s="55" customFormat="1" ht="21.75" customHeight="1">
      <c r="A62" s="285" t="s">
        <v>3</v>
      </c>
      <c r="B62" s="286"/>
      <c r="C62" s="286"/>
      <c r="D62" s="287"/>
      <c r="E62" s="71">
        <f>SUM(E59,E58,E57,E40,E39,E34,E23,E22,E18,E10,E51,E7,E52,E15)</f>
        <v>208184</v>
      </c>
      <c r="F62" s="71">
        <f>SUM(F59,F58,F57,F40,F39,F34,F23,F22,F18,F10,F51,F7,F52,F15)</f>
        <v>87847</v>
      </c>
      <c r="G62" s="71">
        <f>SUM(G59,G58,G57,G40,G39,G34,G23,G22,G18,G10,G51,G7,G52,G15)</f>
        <v>14557547</v>
      </c>
    </row>
    <row r="63" spans="1:7" ht="12.75">
      <c r="A63" s="6"/>
      <c r="B63" s="5"/>
      <c r="C63" s="5"/>
      <c r="D63" s="64" t="s">
        <v>29</v>
      </c>
      <c r="E63" s="64"/>
      <c r="F63" s="64"/>
      <c r="G63" s="5"/>
    </row>
    <row r="64" spans="1:7" ht="12.75">
      <c r="A64" s="28"/>
      <c r="B64" s="28"/>
      <c r="C64" s="28"/>
      <c r="D64" s="65" t="s">
        <v>64</v>
      </c>
      <c r="E64" s="121"/>
      <c r="F64" s="65"/>
      <c r="G64" s="63">
        <v>824000</v>
      </c>
    </row>
    <row r="65" spans="1:7" ht="12.75">
      <c r="A65" s="28"/>
      <c r="B65" s="28"/>
      <c r="C65" s="28"/>
      <c r="D65" s="65" t="s">
        <v>65</v>
      </c>
      <c r="E65" s="65"/>
      <c r="F65" s="65"/>
      <c r="G65" s="63">
        <f>G62-G64</f>
        <v>13733547</v>
      </c>
    </row>
  </sheetData>
  <sheetProtection/>
  <mergeCells count="9">
    <mergeCell ref="A1:G1"/>
    <mergeCell ref="A62:D62"/>
    <mergeCell ref="A4:A5"/>
    <mergeCell ref="B4:B5"/>
    <mergeCell ref="C4:C5"/>
    <mergeCell ref="D4:D5"/>
    <mergeCell ref="G4:G5"/>
    <mergeCell ref="E4:E5"/>
    <mergeCell ref="F4:F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&amp;R&amp;"Arial,Pogrubiony"&amp;12Załącznik Nr 1 &amp;"Arial,Normalny"do uchwały Nr XVIII/102/2008 Rady  Miasta Radziejów z dnia 7 listopada 2008 roku&amp;11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E29" sqref="E29"/>
    </sheetView>
  </sheetViews>
  <sheetFormatPr defaultColWidth="9.140625" defaultRowHeight="12.75"/>
  <cols>
    <col min="1" max="1" width="5.00390625" style="0" customWidth="1"/>
    <col min="2" max="2" width="35.00390625" style="0" customWidth="1"/>
    <col min="3" max="3" width="10.57421875" style="0" customWidth="1"/>
    <col min="4" max="4" width="10.7109375" style="0" customWidth="1"/>
    <col min="5" max="5" width="12.421875" style="0" customWidth="1"/>
    <col min="6" max="6" width="11.00390625" style="0" customWidth="1"/>
    <col min="7" max="7" width="10.421875" style="0" customWidth="1"/>
    <col min="8" max="8" width="11.140625" style="0" customWidth="1"/>
    <col min="9" max="16" width="10.57421875" style="0" customWidth="1"/>
  </cols>
  <sheetData>
    <row r="1" spans="1:16" ht="18">
      <c r="A1" s="295" t="s">
        <v>79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3" spans="1:16" ht="12.75">
      <c r="A3" s="293" t="s">
        <v>52</v>
      </c>
      <c r="B3" s="293" t="s">
        <v>80</v>
      </c>
      <c r="C3" s="354" t="s">
        <v>81</v>
      </c>
      <c r="D3" s="356" t="s">
        <v>82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16" ht="24" customHeight="1">
      <c r="A4" s="293"/>
      <c r="B4" s="293"/>
      <c r="C4" s="355"/>
      <c r="D4" s="81">
        <v>2008</v>
      </c>
      <c r="E4" s="81">
        <v>2009</v>
      </c>
      <c r="F4" s="81">
        <v>2010</v>
      </c>
      <c r="G4" s="81">
        <v>2011</v>
      </c>
      <c r="H4" s="81">
        <v>2012</v>
      </c>
      <c r="I4" s="81">
        <v>2013</v>
      </c>
      <c r="J4" s="81">
        <v>2014</v>
      </c>
      <c r="K4" s="81">
        <v>2015</v>
      </c>
      <c r="L4" s="81">
        <v>2016</v>
      </c>
      <c r="M4" s="81">
        <v>2017</v>
      </c>
      <c r="N4" s="81">
        <v>2018</v>
      </c>
      <c r="O4" s="81">
        <v>2019</v>
      </c>
      <c r="P4" s="81">
        <v>2020</v>
      </c>
    </row>
    <row r="5" spans="1:16" ht="12.75">
      <c r="A5" s="98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/>
      <c r="J5" s="98">
        <v>9</v>
      </c>
      <c r="K5" s="98"/>
      <c r="L5" s="98"/>
      <c r="M5" s="98"/>
      <c r="N5" s="98"/>
      <c r="O5" s="98"/>
      <c r="P5" s="98">
        <v>9</v>
      </c>
    </row>
    <row r="6" spans="1:16" ht="27.75" customHeight="1">
      <c r="A6" s="97" t="s">
        <v>54</v>
      </c>
      <c r="B6" s="99" t="s">
        <v>83</v>
      </c>
      <c r="C6" s="100">
        <f aca="true" t="shared" si="0" ref="C6:P6">+C$7+C$11+C$17</f>
        <v>1189900</v>
      </c>
      <c r="D6" s="100">
        <f t="shared" si="0"/>
        <v>1274500</v>
      </c>
      <c r="E6" s="100">
        <f>+E$7+E$11+E$17</f>
        <v>3928650</v>
      </c>
      <c r="F6" s="100">
        <f t="shared" si="0"/>
        <v>4006650</v>
      </c>
      <c r="G6" s="100">
        <f t="shared" si="0"/>
        <v>3648100</v>
      </c>
      <c r="H6" s="100">
        <f t="shared" si="0"/>
        <v>3123150</v>
      </c>
      <c r="I6" s="100">
        <f t="shared" si="0"/>
        <v>2744000</v>
      </c>
      <c r="J6" s="100">
        <f t="shared" si="0"/>
        <v>2386000</v>
      </c>
      <c r="K6" s="100">
        <f t="shared" si="0"/>
        <v>2028000</v>
      </c>
      <c r="L6" s="100">
        <f t="shared" si="0"/>
        <v>1670000</v>
      </c>
      <c r="M6" s="100">
        <f t="shared" si="0"/>
        <v>1312000</v>
      </c>
      <c r="N6" s="100">
        <f t="shared" si="0"/>
        <v>954000</v>
      </c>
      <c r="O6" s="100">
        <f t="shared" si="0"/>
        <v>596000</v>
      </c>
      <c r="P6" s="100">
        <f t="shared" si="0"/>
        <v>238000</v>
      </c>
    </row>
    <row r="7" spans="1:16" ht="26.25" customHeight="1">
      <c r="A7" s="101" t="s">
        <v>84</v>
      </c>
      <c r="B7" s="102" t="s">
        <v>85</v>
      </c>
      <c r="C7" s="103">
        <f aca="true" t="shared" si="1" ref="C7:P7">SUM(C$8:C$10)</f>
        <v>1189900</v>
      </c>
      <c r="D7" s="103">
        <f t="shared" si="1"/>
        <v>1189900</v>
      </c>
      <c r="E7" s="103">
        <f>SUM(E$8:E$10)</f>
        <v>848650</v>
      </c>
      <c r="F7" s="103">
        <f t="shared" si="1"/>
        <v>3506650</v>
      </c>
      <c r="G7" s="103">
        <f t="shared" si="1"/>
        <v>3648100</v>
      </c>
      <c r="H7" s="103">
        <f t="shared" si="1"/>
        <v>3123150</v>
      </c>
      <c r="I7" s="103">
        <f t="shared" si="1"/>
        <v>2744000</v>
      </c>
      <c r="J7" s="103">
        <f t="shared" si="1"/>
        <v>2386000</v>
      </c>
      <c r="K7" s="103">
        <f t="shared" si="1"/>
        <v>2028000</v>
      </c>
      <c r="L7" s="103">
        <f t="shared" si="1"/>
        <v>1670000</v>
      </c>
      <c r="M7" s="103">
        <f t="shared" si="1"/>
        <v>1312000</v>
      </c>
      <c r="N7" s="103">
        <f t="shared" si="1"/>
        <v>954000</v>
      </c>
      <c r="O7" s="103">
        <f t="shared" si="1"/>
        <v>596000</v>
      </c>
      <c r="P7" s="103">
        <f t="shared" si="1"/>
        <v>238000</v>
      </c>
    </row>
    <row r="8" spans="1:16" ht="15.75" customHeight="1">
      <c r="A8" s="104" t="s">
        <v>86</v>
      </c>
      <c r="B8" s="105" t="s">
        <v>87</v>
      </c>
      <c r="C8" s="106">
        <v>890100</v>
      </c>
      <c r="D8" s="106">
        <v>890100</v>
      </c>
      <c r="E8" s="106">
        <v>670450</v>
      </c>
      <c r="F8" s="106">
        <v>355050</v>
      </c>
      <c r="G8" s="106">
        <v>188100</v>
      </c>
      <c r="H8" s="106">
        <v>21150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</row>
    <row r="9" spans="1:16" ht="15.75" customHeight="1">
      <c r="A9" s="104" t="s">
        <v>88</v>
      </c>
      <c r="B9" s="105" t="s">
        <v>89</v>
      </c>
      <c r="C9" s="106">
        <v>299800</v>
      </c>
      <c r="D9" s="106">
        <v>299800</v>
      </c>
      <c r="E9" s="106">
        <v>178200</v>
      </c>
      <c r="F9" s="106">
        <v>3151600</v>
      </c>
      <c r="G9" s="106">
        <v>3460000</v>
      </c>
      <c r="H9" s="106">
        <v>3102000</v>
      </c>
      <c r="I9" s="106">
        <v>2744000</v>
      </c>
      <c r="J9" s="106">
        <v>2386000</v>
      </c>
      <c r="K9" s="106">
        <v>2028000</v>
      </c>
      <c r="L9" s="106">
        <v>1670000</v>
      </c>
      <c r="M9" s="106">
        <v>1312000</v>
      </c>
      <c r="N9" s="106">
        <v>954000</v>
      </c>
      <c r="O9" s="106">
        <v>596000</v>
      </c>
      <c r="P9" s="106">
        <v>238000</v>
      </c>
    </row>
    <row r="10" spans="1:16" ht="13.5" customHeight="1">
      <c r="A10" s="104" t="s">
        <v>90</v>
      </c>
      <c r="B10" s="105" t="s">
        <v>91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</row>
    <row r="11" spans="1:16" ht="27.75" customHeight="1">
      <c r="A11" s="101" t="s">
        <v>92</v>
      </c>
      <c r="B11" s="102" t="s">
        <v>93</v>
      </c>
      <c r="C11" s="103">
        <f aca="true" t="shared" si="2" ref="C11:P11">+C$12+C$13+C$16</f>
        <v>0</v>
      </c>
      <c r="D11" s="103">
        <f t="shared" si="2"/>
        <v>84600</v>
      </c>
      <c r="E11" s="103">
        <f t="shared" si="2"/>
        <v>3080000</v>
      </c>
      <c r="F11" s="103">
        <f t="shared" si="2"/>
        <v>500000</v>
      </c>
      <c r="G11" s="103">
        <f t="shared" si="2"/>
        <v>0</v>
      </c>
      <c r="H11" s="103">
        <f t="shared" si="2"/>
        <v>0</v>
      </c>
      <c r="I11" s="103">
        <f t="shared" si="2"/>
        <v>0</v>
      </c>
      <c r="J11" s="103">
        <f t="shared" si="2"/>
        <v>0</v>
      </c>
      <c r="K11" s="103">
        <f t="shared" si="2"/>
        <v>0</v>
      </c>
      <c r="L11" s="103">
        <f t="shared" si="2"/>
        <v>0</v>
      </c>
      <c r="M11" s="103">
        <f t="shared" si="2"/>
        <v>0</v>
      </c>
      <c r="N11" s="103">
        <f t="shared" si="2"/>
        <v>0</v>
      </c>
      <c r="O11" s="103">
        <f t="shared" si="2"/>
        <v>0</v>
      </c>
      <c r="P11" s="103">
        <f t="shared" si="2"/>
        <v>0</v>
      </c>
    </row>
    <row r="12" spans="1:16" ht="13.5" customHeight="1">
      <c r="A12" s="104" t="s">
        <v>94</v>
      </c>
      <c r="B12" s="105" t="s">
        <v>95</v>
      </c>
      <c r="C12" s="106"/>
      <c r="D12" s="106">
        <v>84600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</row>
    <row r="13" spans="1:16" ht="15" customHeight="1">
      <c r="A13" s="104" t="s">
        <v>96</v>
      </c>
      <c r="B13" s="105" t="s">
        <v>97</v>
      </c>
      <c r="C13" s="106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</row>
    <row r="14" spans="1:16" ht="12.75">
      <c r="A14" s="104"/>
      <c r="B14" s="107" t="s">
        <v>98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1:16" ht="13.5" customHeight="1">
      <c r="A15" s="104" t="s">
        <v>99</v>
      </c>
      <c r="B15" s="107" t="s">
        <v>131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1:16" ht="39.75" customHeight="1">
      <c r="A16" s="104" t="s">
        <v>130</v>
      </c>
      <c r="B16" s="105" t="s">
        <v>132</v>
      </c>
      <c r="C16" s="106">
        <v>0</v>
      </c>
      <c r="D16" s="106">
        <v>0</v>
      </c>
      <c r="E16" s="106">
        <v>3080000</v>
      </c>
      <c r="F16" s="106">
        <v>500000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</row>
    <row r="17" spans="1:16" ht="27" customHeight="1">
      <c r="A17" s="101" t="s">
        <v>100</v>
      </c>
      <c r="B17" s="102" t="s">
        <v>101</v>
      </c>
      <c r="C17" s="108">
        <f>SUM(C$18:C$19)</f>
        <v>0</v>
      </c>
      <c r="D17" s="108">
        <f aca="true" t="shared" si="3" ref="D17:P17">SUM(D$18:D$19)</f>
        <v>0</v>
      </c>
      <c r="E17" s="108">
        <f t="shared" si="3"/>
        <v>0</v>
      </c>
      <c r="F17" s="108">
        <f t="shared" si="3"/>
        <v>0</v>
      </c>
      <c r="G17" s="108">
        <f t="shared" si="3"/>
        <v>0</v>
      </c>
      <c r="H17" s="108">
        <f t="shared" si="3"/>
        <v>0</v>
      </c>
      <c r="I17" s="108">
        <f t="shared" si="3"/>
        <v>0</v>
      </c>
      <c r="J17" s="108">
        <f t="shared" si="3"/>
        <v>0</v>
      </c>
      <c r="K17" s="108">
        <f t="shared" si="3"/>
        <v>0</v>
      </c>
      <c r="L17" s="108">
        <f t="shared" si="3"/>
        <v>0</v>
      </c>
      <c r="M17" s="108">
        <f t="shared" si="3"/>
        <v>0</v>
      </c>
      <c r="N17" s="108">
        <f t="shared" si="3"/>
        <v>0</v>
      </c>
      <c r="O17" s="108">
        <f t="shared" si="3"/>
        <v>0</v>
      </c>
      <c r="P17" s="108">
        <f t="shared" si="3"/>
        <v>0</v>
      </c>
    </row>
    <row r="18" spans="1:16" ht="16.5" customHeight="1">
      <c r="A18" s="104" t="s">
        <v>102</v>
      </c>
      <c r="B18" s="107" t="s">
        <v>103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15" customHeight="1">
      <c r="A19" s="104" t="s">
        <v>104</v>
      </c>
      <c r="B19" s="107" t="s">
        <v>105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</row>
    <row r="20" spans="1:16" ht="21" customHeight="1">
      <c r="A20" s="97">
        <v>2</v>
      </c>
      <c r="B20" s="109" t="s">
        <v>214</v>
      </c>
      <c r="C20" s="57">
        <f>+C$21+C$25+C$27</f>
        <v>0</v>
      </c>
      <c r="D20" s="57">
        <f>+D$21+D$25+D$27</f>
        <v>470427</v>
      </c>
      <c r="E20" s="57">
        <f>+E$21+E$25+E$27+E$26</f>
        <v>497347</v>
      </c>
      <c r="F20" s="57">
        <f aca="true" t="shared" si="4" ref="F20:P20">+F$21+F$25+F$27+F$26</f>
        <v>551005</v>
      </c>
      <c r="G20" s="57">
        <f t="shared" si="4"/>
        <v>737255</v>
      </c>
      <c r="H20" s="57">
        <f t="shared" si="4"/>
        <v>564691</v>
      </c>
      <c r="I20" s="57">
        <f t="shared" si="4"/>
        <v>521738</v>
      </c>
      <c r="J20" s="57">
        <f t="shared" si="4"/>
        <v>500257</v>
      </c>
      <c r="K20" s="57">
        <f t="shared" si="4"/>
        <v>478778</v>
      </c>
      <c r="L20" s="57">
        <f t="shared" si="4"/>
        <v>457298</v>
      </c>
      <c r="M20" s="57">
        <f t="shared" si="4"/>
        <v>435818</v>
      </c>
      <c r="N20" s="57">
        <f t="shared" si="4"/>
        <v>414338</v>
      </c>
      <c r="O20" s="57">
        <f t="shared" si="4"/>
        <v>392858</v>
      </c>
      <c r="P20" s="57">
        <f t="shared" si="4"/>
        <v>372280</v>
      </c>
    </row>
    <row r="21" spans="1:16" ht="29.25" customHeight="1">
      <c r="A21" s="97" t="s">
        <v>106</v>
      </c>
      <c r="B21" s="109" t="s">
        <v>107</v>
      </c>
      <c r="C21" s="57">
        <f>SUM(C$22:C$24)</f>
        <v>0</v>
      </c>
      <c r="D21" s="57">
        <f aca="true" t="shared" si="5" ref="D21:P21">SUM(D$22:D$24)</f>
        <v>425850</v>
      </c>
      <c r="E21" s="57">
        <f t="shared" si="5"/>
        <v>422000</v>
      </c>
      <c r="F21" s="57">
        <f t="shared" si="5"/>
        <v>238550</v>
      </c>
      <c r="G21" s="57">
        <f t="shared" si="5"/>
        <v>166950</v>
      </c>
      <c r="H21" s="57">
        <f t="shared" si="5"/>
        <v>21150</v>
      </c>
      <c r="I21" s="57">
        <f t="shared" si="5"/>
        <v>0</v>
      </c>
      <c r="J21" s="57">
        <f t="shared" si="5"/>
        <v>0</v>
      </c>
      <c r="K21" s="57">
        <f t="shared" si="5"/>
        <v>0</v>
      </c>
      <c r="L21" s="57">
        <f t="shared" si="5"/>
        <v>0</v>
      </c>
      <c r="M21" s="57">
        <f t="shared" si="5"/>
        <v>0</v>
      </c>
      <c r="N21" s="57">
        <f t="shared" si="5"/>
        <v>0</v>
      </c>
      <c r="O21" s="57">
        <f t="shared" si="5"/>
        <v>0</v>
      </c>
      <c r="P21" s="57">
        <f t="shared" si="5"/>
        <v>0</v>
      </c>
    </row>
    <row r="22" spans="1:16" ht="18" customHeight="1">
      <c r="A22" s="104" t="s">
        <v>108</v>
      </c>
      <c r="B22" s="105" t="s">
        <v>109</v>
      </c>
      <c r="C22" s="106"/>
      <c r="D22" s="106">
        <v>425850</v>
      </c>
      <c r="E22" s="106">
        <v>422000</v>
      </c>
      <c r="F22" s="106">
        <v>238550</v>
      </c>
      <c r="G22" s="106">
        <v>166950</v>
      </c>
      <c r="H22" s="106">
        <v>21150</v>
      </c>
      <c r="I22" s="106">
        <v>0</v>
      </c>
      <c r="J22" s="106">
        <v>0</v>
      </c>
      <c r="K22" s="106">
        <v>0</v>
      </c>
      <c r="L22" s="106"/>
      <c r="M22" s="106"/>
      <c r="N22" s="106"/>
      <c r="O22" s="106"/>
      <c r="P22" s="106">
        <v>0</v>
      </c>
    </row>
    <row r="23" spans="1:16" ht="16.5" customHeight="1">
      <c r="A23" s="104" t="s">
        <v>110</v>
      </c>
      <c r="B23" s="105" t="s">
        <v>111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1:16" ht="18.75" customHeight="1">
      <c r="A24" s="104" t="s">
        <v>112</v>
      </c>
      <c r="B24" s="105" t="s">
        <v>113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/>
      <c r="J24" s="106">
        <v>0</v>
      </c>
      <c r="K24" s="106"/>
      <c r="L24" s="106"/>
      <c r="M24" s="106"/>
      <c r="N24" s="106"/>
      <c r="O24" s="106"/>
      <c r="P24" s="106">
        <v>0</v>
      </c>
    </row>
    <row r="25" spans="1:16" ht="25.5" customHeight="1">
      <c r="A25" s="101" t="s">
        <v>114</v>
      </c>
      <c r="B25" s="102" t="s">
        <v>115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1:16" ht="42.75" customHeight="1">
      <c r="A26" s="101" t="s">
        <v>116</v>
      </c>
      <c r="B26" s="102" t="s">
        <v>213</v>
      </c>
      <c r="C26" s="103">
        <v>0</v>
      </c>
      <c r="D26" s="103">
        <v>0</v>
      </c>
      <c r="E26" s="103">
        <v>0</v>
      </c>
      <c r="F26" s="103">
        <v>120000</v>
      </c>
      <c r="G26" s="103">
        <v>358000</v>
      </c>
      <c r="H26" s="103">
        <v>358000</v>
      </c>
      <c r="I26" s="103">
        <v>358000</v>
      </c>
      <c r="J26" s="103">
        <v>358000</v>
      </c>
      <c r="K26" s="103">
        <v>358000</v>
      </c>
      <c r="L26" s="103">
        <v>358000</v>
      </c>
      <c r="M26" s="103">
        <v>358000</v>
      </c>
      <c r="N26" s="103">
        <v>358000</v>
      </c>
      <c r="O26" s="103">
        <v>358000</v>
      </c>
      <c r="P26" s="103">
        <v>358000</v>
      </c>
    </row>
    <row r="27" spans="1:16" ht="24" customHeight="1">
      <c r="A27" s="101" t="s">
        <v>212</v>
      </c>
      <c r="B27" s="102" t="s">
        <v>117</v>
      </c>
      <c r="C27" s="103">
        <v>0</v>
      </c>
      <c r="D27" s="103">
        <v>44577</v>
      </c>
      <c r="E27" s="103">
        <v>75347</v>
      </c>
      <c r="F27" s="103">
        <v>192455</v>
      </c>
      <c r="G27" s="103">
        <v>212305</v>
      </c>
      <c r="H27" s="103">
        <v>185541</v>
      </c>
      <c r="I27" s="103">
        <v>163738</v>
      </c>
      <c r="J27" s="103">
        <v>142257</v>
      </c>
      <c r="K27" s="103">
        <v>120778</v>
      </c>
      <c r="L27" s="103">
        <v>99298</v>
      </c>
      <c r="M27" s="103">
        <v>77818</v>
      </c>
      <c r="N27" s="103">
        <v>56338</v>
      </c>
      <c r="O27" s="103">
        <v>34858</v>
      </c>
      <c r="P27" s="103">
        <v>14280</v>
      </c>
    </row>
    <row r="28" spans="1:16" ht="16.5" customHeight="1">
      <c r="A28" s="97" t="s">
        <v>55</v>
      </c>
      <c r="B28" s="109" t="s">
        <v>118</v>
      </c>
      <c r="C28" s="110">
        <v>13607425</v>
      </c>
      <c r="D28" s="100">
        <v>14557547</v>
      </c>
      <c r="E28" s="100">
        <v>18768897</v>
      </c>
      <c r="F28" s="100">
        <v>17480390</v>
      </c>
      <c r="G28" s="100">
        <v>16192500</v>
      </c>
      <c r="H28" s="100">
        <v>16192500</v>
      </c>
      <c r="I28" s="100">
        <v>16192500</v>
      </c>
      <c r="J28" s="100">
        <v>16192500</v>
      </c>
      <c r="K28" s="100">
        <v>16192500</v>
      </c>
      <c r="L28" s="100">
        <v>16192500</v>
      </c>
      <c r="M28" s="100">
        <v>16192500</v>
      </c>
      <c r="N28" s="100">
        <v>16192500</v>
      </c>
      <c r="O28" s="100">
        <v>16192500</v>
      </c>
      <c r="P28" s="100">
        <v>16192500</v>
      </c>
    </row>
    <row r="29" spans="1:16" ht="17.25" customHeight="1">
      <c r="A29" s="97" t="s">
        <v>56</v>
      </c>
      <c r="B29" s="109" t="s">
        <v>119</v>
      </c>
      <c r="C29" s="111">
        <v>12550369</v>
      </c>
      <c r="D29" s="112">
        <v>15252547</v>
      </c>
      <c r="E29" s="100">
        <v>20308897</v>
      </c>
      <c r="F29" s="112">
        <v>18575180</v>
      </c>
      <c r="G29" s="112">
        <v>15382000</v>
      </c>
      <c r="H29" s="112">
        <v>15382000</v>
      </c>
      <c r="I29" s="112">
        <v>15582000</v>
      </c>
      <c r="J29" s="112">
        <v>15582000</v>
      </c>
      <c r="K29" s="112">
        <v>15582000</v>
      </c>
      <c r="L29" s="112">
        <v>15582000</v>
      </c>
      <c r="M29" s="112">
        <v>15582000</v>
      </c>
      <c r="N29" s="112">
        <v>15582000</v>
      </c>
      <c r="O29" s="112">
        <v>15582000</v>
      </c>
      <c r="P29" s="112">
        <v>15582000</v>
      </c>
    </row>
    <row r="30" spans="1:16" ht="16.5" customHeight="1">
      <c r="A30" s="97" t="s">
        <v>57</v>
      </c>
      <c r="B30" s="109" t="s">
        <v>120</v>
      </c>
      <c r="C30" s="100">
        <f>+C$28-C$29</f>
        <v>1057056</v>
      </c>
      <c r="D30" s="100">
        <f>+D$28-D$29</f>
        <v>-695000</v>
      </c>
      <c r="E30" s="100">
        <f aca="true" t="shared" si="6" ref="E30:P30">+E$28-E$29</f>
        <v>-1540000</v>
      </c>
      <c r="F30" s="100">
        <f t="shared" si="6"/>
        <v>-1094790</v>
      </c>
      <c r="G30" s="100">
        <f t="shared" si="6"/>
        <v>810500</v>
      </c>
      <c r="H30" s="100">
        <f t="shared" si="6"/>
        <v>810500</v>
      </c>
      <c r="I30" s="100">
        <f t="shared" si="6"/>
        <v>610500</v>
      </c>
      <c r="J30" s="100">
        <f t="shared" si="6"/>
        <v>610500</v>
      </c>
      <c r="K30" s="100">
        <f t="shared" si="6"/>
        <v>610500</v>
      </c>
      <c r="L30" s="100">
        <f t="shared" si="6"/>
        <v>610500</v>
      </c>
      <c r="M30" s="100">
        <f t="shared" si="6"/>
        <v>610500</v>
      </c>
      <c r="N30" s="100">
        <f t="shared" si="6"/>
        <v>610500</v>
      </c>
      <c r="O30" s="100">
        <f t="shared" si="6"/>
        <v>610500</v>
      </c>
      <c r="P30" s="100">
        <f t="shared" si="6"/>
        <v>610500</v>
      </c>
    </row>
    <row r="31" spans="1:16" ht="21.75" customHeight="1">
      <c r="A31" s="97" t="s">
        <v>58</v>
      </c>
      <c r="B31" s="109" t="s">
        <v>121</v>
      </c>
      <c r="C31" s="113">
        <v>0.0874</v>
      </c>
      <c r="D31" s="113">
        <f>D6/D28</f>
        <v>0.08754909051641736</v>
      </c>
      <c r="E31" s="113">
        <f aca="true" t="shared" si="7" ref="E31:P31">E6/E28</f>
        <v>0.20931704191247893</v>
      </c>
      <c r="F31" s="113">
        <f t="shared" si="7"/>
        <v>0.2292082728131352</v>
      </c>
      <c r="G31" s="113">
        <f t="shared" si="7"/>
        <v>0.2252956615717153</v>
      </c>
      <c r="H31" s="113">
        <f t="shared" si="7"/>
        <v>0.19287633163501622</v>
      </c>
      <c r="I31" s="113">
        <f t="shared" si="7"/>
        <v>0.1694611702948896</v>
      </c>
      <c r="J31" s="113">
        <f t="shared" si="7"/>
        <v>0.14735216921414235</v>
      </c>
      <c r="K31" s="113">
        <f t="shared" si="7"/>
        <v>0.1252431681333951</v>
      </c>
      <c r="L31" s="113">
        <f t="shared" si="7"/>
        <v>0.10313416705264783</v>
      </c>
      <c r="M31" s="113">
        <f t="shared" si="7"/>
        <v>0.08102516597190057</v>
      </c>
      <c r="N31" s="113">
        <f t="shared" si="7"/>
        <v>0.05891616489115331</v>
      </c>
      <c r="O31" s="113">
        <f t="shared" si="7"/>
        <v>0.03680716381040605</v>
      </c>
      <c r="P31" s="113">
        <f t="shared" si="7"/>
        <v>0.014698162729658792</v>
      </c>
    </row>
    <row r="32" spans="1:16" ht="26.25" customHeight="1">
      <c r="A32" s="101" t="s">
        <v>122</v>
      </c>
      <c r="B32" s="114" t="s">
        <v>123</v>
      </c>
      <c r="C32" s="115">
        <f>+(C$6-C$21-C$25)/C$28</f>
        <v>0.08744490599801212</v>
      </c>
      <c r="D32" s="115">
        <f>+(D$6-D$21-D$25)/D$28</f>
        <v>0.058296222571014196</v>
      </c>
      <c r="E32" s="115">
        <f>+(E$6-E$21-E$25)/E$28</f>
        <v>0.186833035526808</v>
      </c>
      <c r="F32" s="115">
        <f>+(F$6-F$21-F$25)/F$28</f>
        <v>0.21556155211640016</v>
      </c>
      <c r="G32" s="115">
        <f>+(G$6-G$21-G$25)/G$28</f>
        <v>0.21498533271576348</v>
      </c>
      <c r="H32" s="115">
        <f aca="true" t="shared" si="8" ref="H32:P32">+(H$6-H$21-H$25)/H$28</f>
        <v>0.19157017137563687</v>
      </c>
      <c r="I32" s="115">
        <f t="shared" si="8"/>
        <v>0.1694611702948896</v>
      </c>
      <c r="J32" s="115">
        <f t="shared" si="8"/>
        <v>0.14735216921414235</v>
      </c>
      <c r="K32" s="115">
        <f t="shared" si="8"/>
        <v>0.1252431681333951</v>
      </c>
      <c r="L32" s="115">
        <f t="shared" si="8"/>
        <v>0.10313416705264783</v>
      </c>
      <c r="M32" s="115">
        <f t="shared" si="8"/>
        <v>0.08102516597190057</v>
      </c>
      <c r="N32" s="115">
        <f t="shared" si="8"/>
        <v>0.05891616489115331</v>
      </c>
      <c r="O32" s="115">
        <f t="shared" si="8"/>
        <v>0.03680716381040605</v>
      </c>
      <c r="P32" s="115">
        <f t="shared" si="8"/>
        <v>0.014698162729658792</v>
      </c>
    </row>
    <row r="33" spans="1:16" ht="39" customHeight="1">
      <c r="A33" s="101" t="s">
        <v>124</v>
      </c>
      <c r="B33" s="114" t="s">
        <v>125</v>
      </c>
      <c r="C33" s="115">
        <f aca="true" t="shared" si="9" ref="C33:P33">+(C$7+C$11-C$21)/C$28</f>
        <v>0.08744490599801212</v>
      </c>
      <c r="D33" s="115">
        <f t="shared" si="9"/>
        <v>0.058296222571014196</v>
      </c>
      <c r="E33" s="115">
        <f t="shared" si="9"/>
        <v>0.186833035526808</v>
      </c>
      <c r="F33" s="115">
        <f t="shared" si="9"/>
        <v>0.21556155211640016</v>
      </c>
      <c r="G33" s="115">
        <f>+(G$7+G$11-G$21)/G$28</f>
        <v>0.21498533271576348</v>
      </c>
      <c r="H33" s="115">
        <f t="shared" si="9"/>
        <v>0.19157017137563687</v>
      </c>
      <c r="I33" s="115">
        <f t="shared" si="9"/>
        <v>0.1694611702948896</v>
      </c>
      <c r="J33" s="115">
        <f t="shared" si="9"/>
        <v>0.14735216921414235</v>
      </c>
      <c r="K33" s="115">
        <f t="shared" si="9"/>
        <v>0.1252431681333951</v>
      </c>
      <c r="L33" s="115">
        <f t="shared" si="9"/>
        <v>0.10313416705264783</v>
      </c>
      <c r="M33" s="115">
        <f t="shared" si="9"/>
        <v>0.08102516597190057</v>
      </c>
      <c r="N33" s="115">
        <f t="shared" si="9"/>
        <v>0.05891616489115331</v>
      </c>
      <c r="O33" s="115">
        <f t="shared" si="9"/>
        <v>0.03680716381040605</v>
      </c>
      <c r="P33" s="115">
        <f t="shared" si="9"/>
        <v>0.014698162729658792</v>
      </c>
    </row>
    <row r="34" spans="1:16" ht="28.5" customHeight="1">
      <c r="A34" s="101" t="s">
        <v>126</v>
      </c>
      <c r="B34" s="114" t="s">
        <v>127</v>
      </c>
      <c r="C34" s="115"/>
      <c r="D34" s="115">
        <f>+D$20/D$28</f>
        <v>0.03231499098027985</v>
      </c>
      <c r="E34" s="115">
        <f aca="true" t="shared" si="10" ref="E34:P34">+E$20/E$28</f>
        <v>0.026498467118232893</v>
      </c>
      <c r="F34" s="115">
        <f t="shared" si="10"/>
        <v>0.03152132189270377</v>
      </c>
      <c r="G34" s="115">
        <f t="shared" si="10"/>
        <v>0.045530646904431066</v>
      </c>
      <c r="H34" s="115">
        <f t="shared" si="10"/>
        <v>0.03487361432762081</v>
      </c>
      <c r="I34" s="115">
        <f t="shared" si="10"/>
        <v>0.03222096649683495</v>
      </c>
      <c r="J34" s="115">
        <f t="shared" si="10"/>
        <v>0.03089436467500386</v>
      </c>
      <c r="K34" s="115">
        <f t="shared" si="10"/>
        <v>0.029567886367145284</v>
      </c>
      <c r="L34" s="115">
        <f t="shared" si="10"/>
        <v>0.02824134630230045</v>
      </c>
      <c r="M34" s="115">
        <f t="shared" si="10"/>
        <v>0.026914806237455614</v>
      </c>
      <c r="N34" s="115">
        <f t="shared" si="10"/>
        <v>0.025588266172610778</v>
      </c>
      <c r="O34" s="115">
        <f t="shared" si="10"/>
        <v>0.02426172610776594</v>
      </c>
      <c r="P34" s="115">
        <f t="shared" si="10"/>
        <v>0.02299089084452679</v>
      </c>
    </row>
    <row r="35" spans="1:16" ht="39.75" customHeight="1">
      <c r="A35" s="101" t="s">
        <v>128</v>
      </c>
      <c r="B35" s="114" t="s">
        <v>129</v>
      </c>
      <c r="C35" s="115"/>
      <c r="D35" s="115">
        <f>+(D$21+D$27+D$26)/D$28</f>
        <v>0.03231499098027985</v>
      </c>
      <c r="E35" s="115">
        <f aca="true" t="shared" si="11" ref="E35:O35">+(E$21+E$27+E$26)/E$28</f>
        <v>0.026498467118232893</v>
      </c>
      <c r="F35" s="115">
        <f t="shared" si="11"/>
        <v>0.03152132189270377</v>
      </c>
      <c r="G35" s="115">
        <f t="shared" si="11"/>
        <v>0.045530646904431066</v>
      </c>
      <c r="H35" s="115">
        <f t="shared" si="11"/>
        <v>0.03487361432762081</v>
      </c>
      <c r="I35" s="115">
        <f t="shared" si="11"/>
        <v>0.03222096649683495</v>
      </c>
      <c r="J35" s="115">
        <f t="shared" si="11"/>
        <v>0.03089436467500386</v>
      </c>
      <c r="K35" s="115">
        <f t="shared" si="11"/>
        <v>0.029567886367145284</v>
      </c>
      <c r="L35" s="115">
        <f t="shared" si="11"/>
        <v>0.02824134630230045</v>
      </c>
      <c r="M35" s="115">
        <f t="shared" si="11"/>
        <v>0.026914806237455614</v>
      </c>
      <c r="N35" s="115">
        <f t="shared" si="11"/>
        <v>0.025588266172610778</v>
      </c>
      <c r="O35" s="115">
        <f t="shared" si="11"/>
        <v>0.02426172610776594</v>
      </c>
      <c r="P35" s="115">
        <f>+(P$21+P$27+P$26)/P$28</f>
        <v>0.02299089084452679</v>
      </c>
    </row>
  </sheetData>
  <sheetProtection/>
  <mergeCells count="5">
    <mergeCell ref="A1:P1"/>
    <mergeCell ref="A3:A4"/>
    <mergeCell ref="B3:B4"/>
    <mergeCell ref="C3:C4"/>
    <mergeCell ref="D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&amp;R&amp;"Arial,Pogrubiony"&amp;11Załącznik Nr 9&amp;"Arial,Normalny" do uchwały Nr XVIII/102/2008 Rady Miasta Radziejów z dnia 7 listopada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N183" sqref="N183"/>
    </sheetView>
  </sheetViews>
  <sheetFormatPr defaultColWidth="9.140625" defaultRowHeight="12.75"/>
  <cols>
    <col min="1" max="1" width="6.140625" style="0" customWidth="1"/>
    <col min="2" max="2" width="9.7109375" style="0" customWidth="1"/>
    <col min="3" max="3" width="8.140625" style="0" customWidth="1"/>
    <col min="4" max="4" width="36.57421875" style="0" customWidth="1"/>
    <col min="5" max="5" width="10.421875" style="0" customWidth="1"/>
    <col min="6" max="6" width="10.28125" style="0" customWidth="1"/>
    <col min="7" max="8" width="10.140625" style="0" bestFit="1" customWidth="1"/>
    <col min="10" max="10" width="10.00390625" style="0" customWidth="1"/>
    <col min="11" max="11" width="8.57421875" style="0" customWidth="1"/>
    <col min="13" max="13" width="9.7109375" style="0" customWidth="1"/>
    <col min="14" max="14" width="10.7109375" style="0" customWidth="1"/>
  </cols>
  <sheetData>
    <row r="1" spans="1:14" ht="18">
      <c r="A1" s="295" t="s">
        <v>73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12.75">
      <c r="A2" s="24"/>
      <c r="B2" s="24"/>
      <c r="C2" s="24"/>
      <c r="D2" s="24"/>
      <c r="E2" s="24"/>
      <c r="F2" s="24"/>
      <c r="G2" s="24"/>
      <c r="H2" s="24"/>
      <c r="I2" s="23"/>
      <c r="J2" s="25"/>
      <c r="K2" s="25"/>
      <c r="L2" s="25"/>
      <c r="M2" s="25"/>
      <c r="N2" s="26" t="s">
        <v>2</v>
      </c>
    </row>
    <row r="3" spans="1:14" ht="12.75">
      <c r="A3" s="293" t="s">
        <v>0</v>
      </c>
      <c r="B3" s="293" t="s">
        <v>24</v>
      </c>
      <c r="C3" s="293" t="s">
        <v>25</v>
      </c>
      <c r="D3" s="293" t="s">
        <v>26</v>
      </c>
      <c r="E3" s="296" t="s">
        <v>66</v>
      </c>
      <c r="F3" s="296" t="s">
        <v>67</v>
      </c>
      <c r="G3" s="293" t="s">
        <v>68</v>
      </c>
      <c r="H3" s="293" t="s">
        <v>27</v>
      </c>
      <c r="I3" s="293"/>
      <c r="J3" s="293"/>
      <c r="K3" s="293"/>
      <c r="L3" s="293"/>
      <c r="M3" s="293"/>
      <c r="N3" s="293"/>
    </row>
    <row r="4" spans="1:14" ht="12.75">
      <c r="A4" s="293"/>
      <c r="B4" s="293"/>
      <c r="C4" s="293"/>
      <c r="D4" s="293"/>
      <c r="E4" s="297"/>
      <c r="F4" s="297"/>
      <c r="G4" s="293"/>
      <c r="H4" s="293" t="s">
        <v>28</v>
      </c>
      <c r="I4" s="296" t="s">
        <v>29</v>
      </c>
      <c r="J4" s="296"/>
      <c r="K4" s="296"/>
      <c r="L4" s="296"/>
      <c r="M4" s="299"/>
      <c r="N4" s="293" t="s">
        <v>30</v>
      </c>
    </row>
    <row r="5" spans="1:29" s="28" customFormat="1" ht="70.5" customHeight="1">
      <c r="A5" s="293"/>
      <c r="B5" s="293"/>
      <c r="C5" s="293"/>
      <c r="D5" s="293"/>
      <c r="E5" s="298"/>
      <c r="F5" s="298"/>
      <c r="G5" s="293"/>
      <c r="H5" s="293"/>
      <c r="I5" s="81" t="s">
        <v>31</v>
      </c>
      <c r="J5" s="81" t="s">
        <v>32</v>
      </c>
      <c r="K5" s="81" t="s">
        <v>33</v>
      </c>
      <c r="L5" s="81" t="s">
        <v>34</v>
      </c>
      <c r="M5" s="274" t="s">
        <v>35</v>
      </c>
      <c r="N5" s="293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s="28" customFormat="1" ht="12.7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s="33" customFormat="1" ht="16.5" customHeight="1">
      <c r="A7" s="21" t="s">
        <v>37</v>
      </c>
      <c r="B7" s="21"/>
      <c r="C7" s="41"/>
      <c r="D7" s="31" t="s">
        <v>38</v>
      </c>
      <c r="E7" s="31">
        <v>3919</v>
      </c>
      <c r="F7" s="31"/>
      <c r="G7" s="20">
        <v>11836</v>
      </c>
      <c r="H7" s="20">
        <v>11836</v>
      </c>
      <c r="I7" s="32">
        <v>0</v>
      </c>
      <c r="J7" s="32">
        <v>0</v>
      </c>
      <c r="K7" s="32">
        <v>600</v>
      </c>
      <c r="L7" s="32">
        <v>0</v>
      </c>
      <c r="M7" s="45">
        <v>0</v>
      </c>
      <c r="N7" s="32">
        <v>0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1:29" s="19" customFormat="1" ht="16.5" customHeight="1">
      <c r="A8" s="39"/>
      <c r="B8" s="72" t="s">
        <v>453</v>
      </c>
      <c r="C8" s="43"/>
      <c r="D8" s="36" t="s">
        <v>455</v>
      </c>
      <c r="E8" s="36">
        <v>3919</v>
      </c>
      <c r="F8" s="36"/>
      <c r="G8" s="19">
        <v>11236</v>
      </c>
      <c r="H8" s="19">
        <v>11236</v>
      </c>
      <c r="I8" s="30"/>
      <c r="J8" s="30"/>
      <c r="K8" s="30"/>
      <c r="L8" s="30"/>
      <c r="M8" s="46"/>
      <c r="N8" s="30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</row>
    <row r="9" spans="1:29" s="19" customFormat="1" ht="16.5" customHeight="1">
      <c r="A9" s="39"/>
      <c r="B9" s="39"/>
      <c r="C9" s="43">
        <v>4210</v>
      </c>
      <c r="D9" s="36" t="s">
        <v>41</v>
      </c>
      <c r="E9" s="36">
        <v>2</v>
      </c>
      <c r="F9" s="36"/>
      <c r="G9" s="19">
        <v>24</v>
      </c>
      <c r="H9" s="19">
        <v>24</v>
      </c>
      <c r="I9" s="30">
        <v>0</v>
      </c>
      <c r="J9" s="30">
        <v>0</v>
      </c>
      <c r="K9" s="30">
        <v>0</v>
      </c>
      <c r="L9" s="30">
        <v>0</v>
      </c>
      <c r="M9" s="46">
        <v>0</v>
      </c>
      <c r="N9" s="30">
        <v>0</v>
      </c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1:29" s="19" customFormat="1" ht="16.5" customHeight="1">
      <c r="A10" s="39"/>
      <c r="B10" s="39"/>
      <c r="C10" s="43">
        <v>4300</v>
      </c>
      <c r="D10" s="36" t="s">
        <v>42</v>
      </c>
      <c r="E10" s="36">
        <v>71</v>
      </c>
      <c r="F10" s="36"/>
      <c r="G10" s="19">
        <v>131</v>
      </c>
      <c r="H10" s="19">
        <v>131</v>
      </c>
      <c r="I10" s="30">
        <v>0</v>
      </c>
      <c r="J10" s="30">
        <v>0</v>
      </c>
      <c r="K10" s="30">
        <v>0</v>
      </c>
      <c r="L10" s="30">
        <v>0</v>
      </c>
      <c r="M10" s="46">
        <v>0</v>
      </c>
      <c r="N10" s="30">
        <v>0</v>
      </c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</row>
    <row r="11" spans="1:29" s="19" customFormat="1" ht="16.5" customHeight="1">
      <c r="A11" s="39"/>
      <c r="B11" s="39"/>
      <c r="C11" s="43">
        <v>4430</v>
      </c>
      <c r="D11" s="36" t="s">
        <v>206</v>
      </c>
      <c r="E11" s="36">
        <v>3842</v>
      </c>
      <c r="F11" s="36"/>
      <c r="G11" s="19">
        <v>11015</v>
      </c>
      <c r="H11" s="19">
        <v>11015</v>
      </c>
      <c r="I11" s="30">
        <v>0</v>
      </c>
      <c r="J11" s="30">
        <v>0</v>
      </c>
      <c r="K11" s="30">
        <v>0</v>
      </c>
      <c r="L11" s="30">
        <v>0</v>
      </c>
      <c r="M11" s="46">
        <v>0</v>
      </c>
      <c r="N11" s="30">
        <v>0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</row>
    <row r="12" spans="1:29" s="19" customFormat="1" ht="39" customHeight="1">
      <c r="A12" s="39"/>
      <c r="B12" s="39"/>
      <c r="C12" s="43">
        <v>4740</v>
      </c>
      <c r="D12" s="36" t="s">
        <v>177</v>
      </c>
      <c r="E12" s="36">
        <v>4</v>
      </c>
      <c r="F12" s="36"/>
      <c r="G12" s="19">
        <v>22</v>
      </c>
      <c r="H12" s="19">
        <v>22</v>
      </c>
      <c r="I12" s="30">
        <v>0</v>
      </c>
      <c r="J12" s="30">
        <v>0</v>
      </c>
      <c r="K12" s="30">
        <v>0</v>
      </c>
      <c r="L12" s="30">
        <v>0</v>
      </c>
      <c r="M12" s="46">
        <v>0</v>
      </c>
      <c r="N12" s="30">
        <v>0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</row>
    <row r="13" spans="1:29" s="20" customFormat="1" ht="16.5" customHeight="1">
      <c r="A13" s="59" t="s">
        <v>69</v>
      </c>
      <c r="B13" s="38"/>
      <c r="C13" s="42"/>
      <c r="D13" s="35" t="s">
        <v>70</v>
      </c>
      <c r="E13" s="35"/>
      <c r="F13" s="35"/>
      <c r="G13" s="20">
        <v>5355</v>
      </c>
      <c r="H13" s="20">
        <v>5355</v>
      </c>
      <c r="I13" s="32">
        <v>2000</v>
      </c>
      <c r="J13" s="32">
        <v>355</v>
      </c>
      <c r="K13" s="32">
        <v>0</v>
      </c>
      <c r="L13" s="32">
        <v>0</v>
      </c>
      <c r="M13" s="45">
        <v>0</v>
      </c>
      <c r="N13" s="32">
        <v>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</row>
    <row r="14" spans="1:29" s="33" customFormat="1" ht="16.5" customHeight="1">
      <c r="A14" s="21">
        <v>600</v>
      </c>
      <c r="B14" s="21"/>
      <c r="C14" s="41"/>
      <c r="D14" s="31" t="s">
        <v>6</v>
      </c>
      <c r="E14" s="31"/>
      <c r="F14" s="31">
        <v>120000</v>
      </c>
      <c r="G14" s="22">
        <v>542800</v>
      </c>
      <c r="H14" s="22">
        <v>371628</v>
      </c>
      <c r="I14" s="22">
        <v>6000</v>
      </c>
      <c r="J14" s="22">
        <v>0</v>
      </c>
      <c r="K14" s="22">
        <v>65000</v>
      </c>
      <c r="L14" s="22">
        <v>0</v>
      </c>
      <c r="M14" s="22">
        <v>0</v>
      </c>
      <c r="N14" s="22">
        <v>171172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29" s="33" customFormat="1" ht="12.75">
      <c r="A15" s="37"/>
      <c r="B15" s="40">
        <v>60016</v>
      </c>
      <c r="C15" s="40"/>
      <c r="D15" s="34" t="s">
        <v>7</v>
      </c>
      <c r="E15" s="34"/>
      <c r="F15" s="34">
        <v>120000</v>
      </c>
      <c r="G15" s="12">
        <v>447800</v>
      </c>
      <c r="H15" s="12">
        <v>276628</v>
      </c>
      <c r="I15" s="12">
        <v>6000</v>
      </c>
      <c r="J15" s="12">
        <v>0</v>
      </c>
      <c r="K15" s="12">
        <v>0</v>
      </c>
      <c r="L15" s="12">
        <v>0</v>
      </c>
      <c r="M15" s="12">
        <v>0</v>
      </c>
      <c r="N15" s="12">
        <v>171172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9" s="33" customFormat="1" ht="12.75">
      <c r="A16" s="37"/>
      <c r="B16" s="40"/>
      <c r="C16" s="40">
        <v>4270</v>
      </c>
      <c r="D16" s="34" t="s">
        <v>202</v>
      </c>
      <c r="E16" s="34"/>
      <c r="F16" s="34">
        <v>10000</v>
      </c>
      <c r="G16" s="12">
        <v>152000</v>
      </c>
      <c r="H16" s="12">
        <v>152000</v>
      </c>
      <c r="I16" s="12">
        <v>0</v>
      </c>
      <c r="J16" s="12">
        <v>0</v>
      </c>
      <c r="K16" s="12">
        <v>0</v>
      </c>
      <c r="L16" s="12">
        <v>0</v>
      </c>
      <c r="M16" s="47">
        <v>0</v>
      </c>
      <c r="N16" s="12">
        <v>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29" s="33" customFormat="1" ht="25.5">
      <c r="A17" s="37"/>
      <c r="B17" s="40"/>
      <c r="C17" s="40">
        <v>6050</v>
      </c>
      <c r="D17" s="34" t="s">
        <v>424</v>
      </c>
      <c r="E17" s="34"/>
      <c r="F17" s="34">
        <v>110000</v>
      </c>
      <c r="G17" s="12">
        <v>171172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47">
        <v>0</v>
      </c>
      <c r="N17" s="12">
        <v>171172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s="33" customFormat="1" ht="16.5" customHeight="1">
      <c r="A18" s="21">
        <v>700</v>
      </c>
      <c r="B18" s="21"/>
      <c r="C18" s="41"/>
      <c r="D18" s="31" t="s">
        <v>8</v>
      </c>
      <c r="E18" s="31">
        <v>10000</v>
      </c>
      <c r="F18" s="31">
        <v>30000</v>
      </c>
      <c r="G18" s="22">
        <v>280960</v>
      </c>
      <c r="H18" s="32">
        <v>215780</v>
      </c>
      <c r="I18" s="32">
        <v>22000</v>
      </c>
      <c r="J18" s="32">
        <v>230</v>
      </c>
      <c r="K18" s="32">
        <v>0</v>
      </c>
      <c r="L18" s="32">
        <v>0</v>
      </c>
      <c r="M18" s="45">
        <v>0</v>
      </c>
      <c r="N18" s="32">
        <v>65180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1:29" s="159" customFormat="1" ht="16.5" customHeight="1">
      <c r="A19" s="39"/>
      <c r="B19" s="43">
        <v>70005</v>
      </c>
      <c r="C19" s="43"/>
      <c r="D19" s="36" t="s">
        <v>216</v>
      </c>
      <c r="E19" s="36">
        <v>10000</v>
      </c>
      <c r="F19" s="36">
        <v>30000</v>
      </c>
      <c r="G19" s="19">
        <v>255730</v>
      </c>
      <c r="H19" s="30">
        <v>215730</v>
      </c>
      <c r="I19" s="30">
        <v>22000</v>
      </c>
      <c r="J19" s="30">
        <v>230</v>
      </c>
      <c r="K19" s="30">
        <v>0</v>
      </c>
      <c r="L19" s="30">
        <v>0</v>
      </c>
      <c r="M19" s="46">
        <v>0</v>
      </c>
      <c r="N19" s="30">
        <v>40000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</row>
    <row r="20" spans="1:29" s="159" customFormat="1" ht="16.5" customHeight="1">
      <c r="A20" s="39"/>
      <c r="B20" s="43"/>
      <c r="C20" s="43">
        <v>4210</v>
      </c>
      <c r="D20" s="36" t="s">
        <v>41</v>
      </c>
      <c r="E20" s="36">
        <v>1000</v>
      </c>
      <c r="F20" s="36"/>
      <c r="G20" s="19">
        <v>10100</v>
      </c>
      <c r="H20" s="30">
        <v>10100</v>
      </c>
      <c r="I20" s="30">
        <v>0</v>
      </c>
      <c r="J20" s="30">
        <v>0</v>
      </c>
      <c r="K20" s="30">
        <v>0</v>
      </c>
      <c r="L20" s="30">
        <v>0</v>
      </c>
      <c r="M20" s="46">
        <v>0</v>
      </c>
      <c r="N20" s="30">
        <v>0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</row>
    <row r="21" spans="1:29" s="159" customFormat="1" ht="16.5" customHeight="1">
      <c r="A21" s="39"/>
      <c r="B21" s="43"/>
      <c r="C21" s="43">
        <v>4270</v>
      </c>
      <c r="D21" s="36" t="s">
        <v>202</v>
      </c>
      <c r="E21" s="36">
        <v>1000</v>
      </c>
      <c r="F21" s="36"/>
      <c r="G21" s="19">
        <v>27000</v>
      </c>
      <c r="H21" s="30">
        <v>27000</v>
      </c>
      <c r="I21" s="30">
        <v>0</v>
      </c>
      <c r="J21" s="30">
        <v>0</v>
      </c>
      <c r="K21" s="30">
        <v>0</v>
      </c>
      <c r="L21" s="30">
        <v>0</v>
      </c>
      <c r="M21" s="46">
        <v>0</v>
      </c>
      <c r="N21" s="30">
        <v>0</v>
      </c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</row>
    <row r="22" spans="1:29" s="159" customFormat="1" ht="16.5" customHeight="1">
      <c r="A22" s="39"/>
      <c r="B22" s="43"/>
      <c r="C22" s="43">
        <v>4300</v>
      </c>
      <c r="D22" s="36" t="s">
        <v>42</v>
      </c>
      <c r="E22" s="36">
        <v>8000</v>
      </c>
      <c r="F22" s="36"/>
      <c r="G22" s="19">
        <v>55000</v>
      </c>
      <c r="H22" s="30">
        <v>55000</v>
      </c>
      <c r="I22" s="30">
        <v>0</v>
      </c>
      <c r="J22" s="30">
        <v>0</v>
      </c>
      <c r="K22" s="30">
        <v>0</v>
      </c>
      <c r="L22" s="30">
        <v>0</v>
      </c>
      <c r="M22" s="46">
        <v>0</v>
      </c>
      <c r="N22" s="30">
        <v>0</v>
      </c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</row>
    <row r="23" spans="1:29" s="159" customFormat="1" ht="25.5" customHeight="1">
      <c r="A23" s="39"/>
      <c r="B23" s="39"/>
      <c r="C23" s="43">
        <v>6050</v>
      </c>
      <c r="D23" s="36" t="s">
        <v>424</v>
      </c>
      <c r="E23" s="36"/>
      <c r="F23" s="36">
        <v>30000</v>
      </c>
      <c r="G23" s="19">
        <v>40000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46">
        <v>0</v>
      </c>
      <c r="N23" s="30">
        <v>40000</v>
      </c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</row>
    <row r="24" spans="1:29" s="62" customFormat="1" ht="15.75" customHeight="1">
      <c r="A24" s="38">
        <v>710</v>
      </c>
      <c r="B24" s="42"/>
      <c r="C24" s="42"/>
      <c r="D24" s="35" t="s">
        <v>63</v>
      </c>
      <c r="E24" s="35">
        <v>5500</v>
      </c>
      <c r="F24" s="35"/>
      <c r="G24" s="20">
        <v>30500</v>
      </c>
      <c r="H24" s="32">
        <v>30500</v>
      </c>
      <c r="I24" s="32">
        <v>1000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</row>
    <row r="25" spans="1:29" s="159" customFormat="1" ht="15.75" customHeight="1">
      <c r="A25" s="39"/>
      <c r="B25" s="43">
        <v>71004</v>
      </c>
      <c r="C25" s="43"/>
      <c r="D25" s="34" t="s">
        <v>196</v>
      </c>
      <c r="E25" s="36">
        <v>5500</v>
      </c>
      <c r="F25" s="36"/>
      <c r="G25" s="19">
        <v>30500</v>
      </c>
      <c r="H25" s="30">
        <v>30500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</row>
    <row r="26" spans="1:29" s="159" customFormat="1" ht="15.75" customHeight="1">
      <c r="A26" s="39"/>
      <c r="B26" s="43"/>
      <c r="C26" s="40">
        <v>4300</v>
      </c>
      <c r="D26" s="34" t="s">
        <v>42</v>
      </c>
      <c r="E26" s="36">
        <v>5500</v>
      </c>
      <c r="F26" s="36">
        <v>0</v>
      </c>
      <c r="G26" s="19">
        <v>27500</v>
      </c>
      <c r="H26" s="30">
        <v>27500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</row>
    <row r="27" spans="1:29" s="33" customFormat="1" ht="16.5" customHeight="1">
      <c r="A27" s="21">
        <v>750</v>
      </c>
      <c r="B27" s="41"/>
      <c r="C27" s="41"/>
      <c r="D27" s="31" t="s">
        <v>11</v>
      </c>
      <c r="E27" s="31">
        <v>23991</v>
      </c>
      <c r="F27" s="31">
        <v>3641</v>
      </c>
      <c r="G27" s="31">
        <v>1608576</v>
      </c>
      <c r="H27" s="31">
        <v>1559576</v>
      </c>
      <c r="I27" s="31">
        <v>826430</v>
      </c>
      <c r="J27" s="31">
        <v>141140</v>
      </c>
      <c r="K27" s="31">
        <v>5209</v>
      </c>
      <c r="L27" s="31">
        <v>0</v>
      </c>
      <c r="M27" s="31">
        <v>0</v>
      </c>
      <c r="N27" s="31">
        <v>49000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</row>
    <row r="28" spans="1:43" s="164" customFormat="1" ht="16.5" customHeight="1">
      <c r="A28" s="160"/>
      <c r="B28" s="161">
        <v>75011</v>
      </c>
      <c r="C28" s="161"/>
      <c r="D28" s="162" t="s">
        <v>197</v>
      </c>
      <c r="E28" s="162">
        <v>1700</v>
      </c>
      <c r="F28" s="162">
        <v>350</v>
      </c>
      <c r="G28" s="162">
        <v>111625</v>
      </c>
      <c r="H28" s="162">
        <v>111625</v>
      </c>
      <c r="I28" s="162">
        <v>66470</v>
      </c>
      <c r="J28" s="162">
        <v>11532</v>
      </c>
      <c r="K28" s="162">
        <v>0</v>
      </c>
      <c r="L28" s="162">
        <v>0</v>
      </c>
      <c r="M28" s="163">
        <v>0</v>
      </c>
      <c r="N28" s="36">
        <v>0</v>
      </c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</row>
    <row r="29" spans="1:43" s="164" customFormat="1" ht="24.75" customHeight="1">
      <c r="A29" s="160"/>
      <c r="B29" s="161"/>
      <c r="C29" s="161">
        <v>3020</v>
      </c>
      <c r="D29" s="34" t="s">
        <v>425</v>
      </c>
      <c r="E29" s="162"/>
      <c r="F29" s="162">
        <v>350</v>
      </c>
      <c r="G29" s="162">
        <v>150</v>
      </c>
      <c r="H29" s="162">
        <v>150</v>
      </c>
      <c r="I29" s="162">
        <v>0</v>
      </c>
      <c r="J29" s="162">
        <v>0</v>
      </c>
      <c r="K29" s="162">
        <v>0</v>
      </c>
      <c r="L29" s="162">
        <v>0</v>
      </c>
      <c r="M29" s="163">
        <v>0</v>
      </c>
      <c r="N29" s="36">
        <v>0</v>
      </c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</row>
    <row r="30" spans="1:43" s="164" customFormat="1" ht="16.5" customHeight="1">
      <c r="A30" s="160"/>
      <c r="B30" s="161"/>
      <c r="C30" s="161">
        <v>4300</v>
      </c>
      <c r="D30" s="162" t="s">
        <v>42</v>
      </c>
      <c r="E30" s="162">
        <v>1500</v>
      </c>
      <c r="F30" s="162"/>
      <c r="G30" s="162">
        <v>13000</v>
      </c>
      <c r="H30" s="162">
        <v>13000</v>
      </c>
      <c r="I30" s="162">
        <v>0</v>
      </c>
      <c r="J30" s="162">
        <v>0</v>
      </c>
      <c r="K30" s="162">
        <v>0</v>
      </c>
      <c r="L30" s="162">
        <v>0</v>
      </c>
      <c r="M30" s="163">
        <v>0</v>
      </c>
      <c r="N30" s="36">
        <v>0</v>
      </c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</row>
    <row r="31" spans="1:43" s="164" customFormat="1" ht="25.5" customHeight="1">
      <c r="A31" s="160"/>
      <c r="B31" s="161"/>
      <c r="C31" s="161">
        <v>4700</v>
      </c>
      <c r="D31" s="34" t="s">
        <v>426</v>
      </c>
      <c r="E31" s="162">
        <v>200</v>
      </c>
      <c r="F31" s="162"/>
      <c r="G31" s="162">
        <v>700</v>
      </c>
      <c r="H31" s="162">
        <v>700</v>
      </c>
      <c r="I31" s="162">
        <v>0</v>
      </c>
      <c r="J31" s="162">
        <v>0</v>
      </c>
      <c r="K31" s="162">
        <v>0</v>
      </c>
      <c r="L31" s="162">
        <v>0</v>
      </c>
      <c r="M31" s="163">
        <v>0</v>
      </c>
      <c r="N31" s="36">
        <v>0</v>
      </c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</row>
    <row r="32" spans="1:43" s="164" customFormat="1" ht="16.5" customHeight="1">
      <c r="A32" s="160"/>
      <c r="B32" s="161">
        <v>75023</v>
      </c>
      <c r="C32" s="161"/>
      <c r="D32" s="34" t="s">
        <v>223</v>
      </c>
      <c r="E32" s="162">
        <v>21000</v>
      </c>
      <c r="F32" s="162">
        <v>2000</v>
      </c>
      <c r="G32" s="162">
        <v>1414526</v>
      </c>
      <c r="H32" s="162">
        <v>1365526</v>
      </c>
      <c r="I32" s="162">
        <v>759960</v>
      </c>
      <c r="J32" s="162">
        <v>129608</v>
      </c>
      <c r="K32" s="162">
        <v>0</v>
      </c>
      <c r="L32" s="162">
        <v>0</v>
      </c>
      <c r="M32" s="163">
        <v>0</v>
      </c>
      <c r="N32" s="36">
        <v>49000</v>
      </c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</row>
    <row r="33" spans="1:43" s="164" customFormat="1" ht="16.5" customHeight="1">
      <c r="A33" s="160"/>
      <c r="B33" s="161"/>
      <c r="C33" s="161">
        <v>4210</v>
      </c>
      <c r="D33" s="162" t="s">
        <v>427</v>
      </c>
      <c r="E33" s="162">
        <v>18000</v>
      </c>
      <c r="F33" s="162"/>
      <c r="G33" s="162">
        <v>134000</v>
      </c>
      <c r="H33" s="162">
        <v>134000</v>
      </c>
      <c r="I33" s="162">
        <v>0</v>
      </c>
      <c r="J33" s="162">
        <v>0</v>
      </c>
      <c r="K33" s="162">
        <v>0</v>
      </c>
      <c r="L33" s="162">
        <v>0</v>
      </c>
      <c r="M33" s="163">
        <v>0</v>
      </c>
      <c r="N33" s="36">
        <v>0</v>
      </c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</row>
    <row r="34" spans="1:43" s="164" customFormat="1" ht="16.5" customHeight="1">
      <c r="A34" s="160"/>
      <c r="B34" s="161"/>
      <c r="C34" s="161">
        <v>4260</v>
      </c>
      <c r="D34" s="162" t="s">
        <v>428</v>
      </c>
      <c r="E34" s="162">
        <v>2000</v>
      </c>
      <c r="F34" s="162"/>
      <c r="G34" s="162">
        <v>88000</v>
      </c>
      <c r="H34" s="162">
        <v>88000</v>
      </c>
      <c r="I34" s="162">
        <v>0</v>
      </c>
      <c r="J34" s="162">
        <v>0</v>
      </c>
      <c r="K34" s="162">
        <v>0</v>
      </c>
      <c r="L34" s="162">
        <v>0</v>
      </c>
      <c r="M34" s="163">
        <v>0</v>
      </c>
      <c r="N34" s="36">
        <v>0</v>
      </c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</row>
    <row r="35" spans="1:43" s="164" customFormat="1" ht="28.5" customHeight="1">
      <c r="A35" s="160"/>
      <c r="B35" s="161"/>
      <c r="C35" s="161">
        <v>4370</v>
      </c>
      <c r="D35" s="34" t="s">
        <v>429</v>
      </c>
      <c r="E35" s="162"/>
      <c r="F35" s="162">
        <v>1000</v>
      </c>
      <c r="G35" s="162">
        <v>8900</v>
      </c>
      <c r="H35" s="162">
        <v>8900</v>
      </c>
      <c r="I35" s="162">
        <v>0</v>
      </c>
      <c r="J35" s="162">
        <v>0</v>
      </c>
      <c r="K35" s="162">
        <v>0</v>
      </c>
      <c r="L35" s="162">
        <v>0</v>
      </c>
      <c r="M35" s="163">
        <v>0</v>
      </c>
      <c r="N35" s="36">
        <v>0</v>
      </c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</row>
    <row r="36" spans="1:43" s="164" customFormat="1" ht="27" customHeight="1">
      <c r="A36" s="160"/>
      <c r="B36" s="161"/>
      <c r="C36" s="161">
        <v>4700</v>
      </c>
      <c r="D36" s="162" t="s">
        <v>426</v>
      </c>
      <c r="E36" s="162">
        <v>1000</v>
      </c>
      <c r="F36" s="162"/>
      <c r="G36" s="162">
        <v>7000</v>
      </c>
      <c r="H36" s="162">
        <v>7000</v>
      </c>
      <c r="I36" s="162">
        <v>0</v>
      </c>
      <c r="J36" s="162">
        <v>0</v>
      </c>
      <c r="K36" s="162">
        <v>0</v>
      </c>
      <c r="L36" s="162">
        <v>0</v>
      </c>
      <c r="M36" s="163">
        <v>0</v>
      </c>
      <c r="N36" s="36">
        <v>0</v>
      </c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</row>
    <row r="37" spans="1:43" s="164" customFormat="1" ht="27" customHeight="1">
      <c r="A37" s="160"/>
      <c r="B37" s="161"/>
      <c r="C37" s="161">
        <v>6060</v>
      </c>
      <c r="D37" s="162" t="s">
        <v>430</v>
      </c>
      <c r="E37" s="162"/>
      <c r="F37" s="162">
        <v>1000</v>
      </c>
      <c r="G37" s="162">
        <v>49000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3">
        <v>0</v>
      </c>
      <c r="N37" s="36">
        <v>49000</v>
      </c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</row>
    <row r="38" spans="1:43" s="164" customFormat="1" ht="16.5" customHeight="1">
      <c r="A38" s="160"/>
      <c r="B38" s="161">
        <v>75095</v>
      </c>
      <c r="C38" s="161"/>
      <c r="D38" s="162" t="s">
        <v>9</v>
      </c>
      <c r="E38" s="162">
        <v>1291</v>
      </c>
      <c r="F38" s="162">
        <v>1291</v>
      </c>
      <c r="G38" s="162">
        <v>17000</v>
      </c>
      <c r="H38" s="162">
        <v>17000</v>
      </c>
      <c r="I38" s="162">
        <v>0</v>
      </c>
      <c r="J38" s="162">
        <v>0</v>
      </c>
      <c r="K38" s="162">
        <v>5209</v>
      </c>
      <c r="L38" s="162">
        <v>0</v>
      </c>
      <c r="M38" s="163">
        <v>0</v>
      </c>
      <c r="N38" s="36">
        <v>0</v>
      </c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</row>
    <row r="39" spans="1:43" s="164" customFormat="1" ht="41.25" customHeight="1">
      <c r="A39" s="160"/>
      <c r="B39" s="161"/>
      <c r="C39" s="161">
        <v>2900</v>
      </c>
      <c r="D39" s="34" t="s">
        <v>431</v>
      </c>
      <c r="E39" s="162"/>
      <c r="F39" s="162">
        <v>291</v>
      </c>
      <c r="G39" s="162">
        <v>5209</v>
      </c>
      <c r="H39" s="162">
        <v>5209</v>
      </c>
      <c r="I39" s="162">
        <v>0</v>
      </c>
      <c r="J39" s="162">
        <v>0</v>
      </c>
      <c r="K39" s="162">
        <v>5209</v>
      </c>
      <c r="L39" s="162">
        <v>0</v>
      </c>
      <c r="M39" s="163">
        <v>0</v>
      </c>
      <c r="N39" s="36">
        <v>0</v>
      </c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</row>
    <row r="40" spans="1:43" s="164" customFormat="1" ht="16.5" customHeight="1">
      <c r="A40" s="160"/>
      <c r="B40" s="161"/>
      <c r="C40" s="161">
        <v>4210</v>
      </c>
      <c r="D40" s="162" t="s">
        <v>41</v>
      </c>
      <c r="E40" s="162"/>
      <c r="F40" s="162">
        <v>1000</v>
      </c>
      <c r="G40" s="162">
        <v>7500</v>
      </c>
      <c r="H40" s="162">
        <v>7500</v>
      </c>
      <c r="I40" s="162">
        <v>0</v>
      </c>
      <c r="J40" s="162">
        <v>0</v>
      </c>
      <c r="K40" s="162">
        <v>0</v>
      </c>
      <c r="L40" s="162">
        <v>0</v>
      </c>
      <c r="M40" s="163">
        <v>0</v>
      </c>
      <c r="N40" s="36">
        <v>0</v>
      </c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</row>
    <row r="41" spans="1:43" s="164" customFormat="1" ht="16.5" customHeight="1">
      <c r="A41" s="160"/>
      <c r="B41" s="161"/>
      <c r="C41" s="161">
        <v>4300</v>
      </c>
      <c r="D41" s="162" t="s">
        <v>42</v>
      </c>
      <c r="E41" s="162">
        <v>1291</v>
      </c>
      <c r="F41" s="162"/>
      <c r="G41" s="162">
        <v>4291</v>
      </c>
      <c r="H41" s="162">
        <v>4291</v>
      </c>
      <c r="I41" s="162">
        <v>0</v>
      </c>
      <c r="J41" s="162">
        <v>0</v>
      </c>
      <c r="K41" s="162">
        <v>0</v>
      </c>
      <c r="L41" s="162">
        <v>0</v>
      </c>
      <c r="M41" s="163">
        <v>0</v>
      </c>
      <c r="N41" s="36">
        <v>0</v>
      </c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</row>
    <row r="42" spans="1:43" s="87" customFormat="1" ht="36">
      <c r="A42" s="73">
        <v>751</v>
      </c>
      <c r="B42" s="74"/>
      <c r="C42" s="74"/>
      <c r="D42" s="84" t="s">
        <v>45</v>
      </c>
      <c r="E42" s="75">
        <v>3</v>
      </c>
      <c r="F42" s="75"/>
      <c r="G42" s="52">
        <v>1003</v>
      </c>
      <c r="H42" s="85">
        <v>1003</v>
      </c>
      <c r="I42" s="85">
        <v>667</v>
      </c>
      <c r="J42" s="85">
        <v>119</v>
      </c>
      <c r="K42" s="85">
        <v>0</v>
      </c>
      <c r="L42" s="85">
        <v>0</v>
      </c>
      <c r="M42" s="86">
        <v>0</v>
      </c>
      <c r="N42" s="32">
        <v>0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 s="164" customFormat="1" ht="25.5">
      <c r="A43" s="160"/>
      <c r="B43" s="161">
        <v>75101</v>
      </c>
      <c r="C43" s="161"/>
      <c r="D43" s="36" t="s">
        <v>432</v>
      </c>
      <c r="E43" s="162">
        <v>3</v>
      </c>
      <c r="F43" s="162"/>
      <c r="G43" s="164">
        <v>1003</v>
      </c>
      <c r="H43" s="263">
        <v>1003</v>
      </c>
      <c r="I43" s="263">
        <v>667</v>
      </c>
      <c r="J43" s="263">
        <v>119</v>
      </c>
      <c r="K43" s="263">
        <v>0</v>
      </c>
      <c r="L43" s="263">
        <v>0</v>
      </c>
      <c r="M43" s="264">
        <v>0</v>
      </c>
      <c r="N43" s="30">
        <v>0</v>
      </c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</row>
    <row r="44" spans="1:43" s="164" customFormat="1" ht="15" customHeight="1">
      <c r="A44" s="160"/>
      <c r="B44" s="161"/>
      <c r="C44" s="161">
        <v>4010</v>
      </c>
      <c r="D44" s="36" t="s">
        <v>77</v>
      </c>
      <c r="E44" s="162">
        <v>1</v>
      </c>
      <c r="F44" s="162"/>
      <c r="G44" s="164">
        <v>667</v>
      </c>
      <c r="H44" s="263">
        <v>667</v>
      </c>
      <c r="I44" s="263">
        <v>667</v>
      </c>
      <c r="J44" s="263">
        <v>0</v>
      </c>
      <c r="K44" s="263">
        <v>0</v>
      </c>
      <c r="L44" s="263">
        <v>0</v>
      </c>
      <c r="M44" s="264">
        <v>0</v>
      </c>
      <c r="N44" s="30">
        <v>0</v>
      </c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</row>
    <row r="45" spans="1:43" s="164" customFormat="1" ht="15" customHeight="1">
      <c r="A45" s="160"/>
      <c r="B45" s="161"/>
      <c r="C45" s="161">
        <v>4110</v>
      </c>
      <c r="D45" s="36" t="s">
        <v>433</v>
      </c>
      <c r="E45" s="162">
        <v>1</v>
      </c>
      <c r="F45" s="162"/>
      <c r="G45" s="164">
        <v>102</v>
      </c>
      <c r="H45" s="263">
        <v>102</v>
      </c>
      <c r="I45" s="263">
        <v>0</v>
      </c>
      <c r="J45" s="263">
        <v>102</v>
      </c>
      <c r="K45" s="263">
        <v>0</v>
      </c>
      <c r="L45" s="263">
        <v>0</v>
      </c>
      <c r="M45" s="264">
        <v>0</v>
      </c>
      <c r="N45" s="30">
        <v>0</v>
      </c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</row>
    <row r="46" spans="1:43" s="164" customFormat="1" ht="15" customHeight="1">
      <c r="A46" s="160"/>
      <c r="B46" s="161"/>
      <c r="C46" s="161">
        <v>4120</v>
      </c>
      <c r="D46" s="36" t="s">
        <v>43</v>
      </c>
      <c r="E46" s="162">
        <v>1</v>
      </c>
      <c r="F46" s="162"/>
      <c r="G46" s="164">
        <v>17</v>
      </c>
      <c r="H46" s="263">
        <v>17</v>
      </c>
      <c r="I46" s="263">
        <v>0</v>
      </c>
      <c r="J46" s="263">
        <v>17</v>
      </c>
      <c r="K46" s="263">
        <v>0</v>
      </c>
      <c r="L46" s="263">
        <v>0</v>
      </c>
      <c r="M46" s="264">
        <v>0</v>
      </c>
      <c r="N46" s="30">
        <v>0</v>
      </c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</row>
    <row r="47" spans="1:43" s="33" customFormat="1" ht="25.5">
      <c r="A47" s="38">
        <v>754</v>
      </c>
      <c r="B47" s="42"/>
      <c r="C47" s="42"/>
      <c r="D47" s="35" t="s">
        <v>46</v>
      </c>
      <c r="E47" s="35">
        <v>5500</v>
      </c>
      <c r="F47" s="35">
        <v>44000</v>
      </c>
      <c r="G47" s="20">
        <v>139410</v>
      </c>
      <c r="H47" s="20">
        <v>33410</v>
      </c>
      <c r="I47" s="20">
        <v>8200</v>
      </c>
      <c r="J47" s="20">
        <v>1208</v>
      </c>
      <c r="K47" s="20">
        <v>0</v>
      </c>
      <c r="L47" s="20">
        <v>0</v>
      </c>
      <c r="M47" s="20">
        <v>0</v>
      </c>
      <c r="N47" s="20">
        <v>106000</v>
      </c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</row>
    <row r="48" spans="1:43" s="166" customFormat="1" ht="15" customHeight="1">
      <c r="A48" s="265"/>
      <c r="B48" s="266">
        <v>75412</v>
      </c>
      <c r="C48" s="266"/>
      <c r="D48" s="36" t="s">
        <v>434</v>
      </c>
      <c r="E48" s="267">
        <v>5500</v>
      </c>
      <c r="F48" s="267">
        <v>44000</v>
      </c>
      <c r="G48" s="166">
        <v>137260</v>
      </c>
      <c r="H48" s="166">
        <v>31260</v>
      </c>
      <c r="I48" s="166">
        <v>8000</v>
      </c>
      <c r="J48" s="166">
        <v>1208</v>
      </c>
      <c r="K48" s="166">
        <v>0</v>
      </c>
      <c r="L48" s="166">
        <v>0</v>
      </c>
      <c r="M48" s="166">
        <v>0</v>
      </c>
      <c r="N48" s="166">
        <v>106000</v>
      </c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</row>
    <row r="49" spans="1:43" s="166" customFormat="1" ht="15" customHeight="1">
      <c r="A49" s="265"/>
      <c r="B49" s="266"/>
      <c r="C49" s="266">
        <v>4210</v>
      </c>
      <c r="D49" s="267" t="s">
        <v>41</v>
      </c>
      <c r="E49" s="267">
        <v>2000</v>
      </c>
      <c r="F49" s="267"/>
      <c r="G49" s="166">
        <v>10852</v>
      </c>
      <c r="H49" s="166">
        <v>10852</v>
      </c>
      <c r="I49" s="166">
        <v>0</v>
      </c>
      <c r="J49" s="166">
        <v>0</v>
      </c>
      <c r="K49" s="166">
        <v>0</v>
      </c>
      <c r="L49" s="166">
        <v>0</v>
      </c>
      <c r="M49" s="166">
        <v>0</v>
      </c>
      <c r="N49" s="166">
        <v>0</v>
      </c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</row>
    <row r="50" spans="1:43" s="166" customFormat="1" ht="15" customHeight="1">
      <c r="A50" s="265"/>
      <c r="B50" s="266"/>
      <c r="C50" s="266">
        <v>4430</v>
      </c>
      <c r="D50" s="267" t="s">
        <v>206</v>
      </c>
      <c r="E50" s="267">
        <v>3500</v>
      </c>
      <c r="F50" s="267"/>
      <c r="G50" s="166">
        <v>5800</v>
      </c>
      <c r="H50" s="166">
        <v>5800</v>
      </c>
      <c r="I50" s="166">
        <v>0</v>
      </c>
      <c r="J50" s="166">
        <v>0</v>
      </c>
      <c r="K50" s="166">
        <v>0</v>
      </c>
      <c r="L50" s="166">
        <v>0</v>
      </c>
      <c r="M50" s="166">
        <v>0</v>
      </c>
      <c r="N50" s="166">
        <v>0</v>
      </c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</row>
    <row r="51" spans="1:43" s="166" customFormat="1" ht="25.5">
      <c r="A51" s="265"/>
      <c r="B51" s="266"/>
      <c r="C51" s="266">
        <v>6060</v>
      </c>
      <c r="D51" s="36" t="s">
        <v>430</v>
      </c>
      <c r="E51" s="267"/>
      <c r="F51" s="267">
        <v>44000</v>
      </c>
      <c r="G51" s="166">
        <v>106000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106000</v>
      </c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</row>
    <row r="52" spans="1:29" s="88" customFormat="1" ht="48">
      <c r="A52" s="76" t="s">
        <v>44</v>
      </c>
      <c r="B52" s="77"/>
      <c r="C52" s="77"/>
      <c r="D52" s="83" t="s">
        <v>50</v>
      </c>
      <c r="E52" s="78"/>
      <c r="F52" s="78"/>
      <c r="G52" s="79">
        <v>14000</v>
      </c>
      <c r="H52" s="80">
        <v>14000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</row>
    <row r="53" spans="1:29" s="33" customFormat="1" ht="17.25" customHeight="1">
      <c r="A53" s="38">
        <v>757</v>
      </c>
      <c r="B53" s="42"/>
      <c r="C53" s="42"/>
      <c r="D53" s="35" t="s">
        <v>47</v>
      </c>
      <c r="E53" s="35"/>
      <c r="F53" s="35">
        <v>5000</v>
      </c>
      <c r="G53" s="20">
        <v>50788</v>
      </c>
      <c r="H53" s="32">
        <v>50788</v>
      </c>
      <c r="I53" s="32">
        <v>0</v>
      </c>
      <c r="J53" s="32">
        <v>0</v>
      </c>
      <c r="K53" s="32">
        <v>0</v>
      </c>
      <c r="L53" s="32">
        <v>44577</v>
      </c>
      <c r="M53" s="45">
        <v>6211</v>
      </c>
      <c r="N53" s="32">
        <v>0</v>
      </c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</row>
    <row r="54" spans="1:29" s="19" customFormat="1" ht="25.5" customHeight="1">
      <c r="A54" s="39"/>
      <c r="B54" s="43">
        <v>75704</v>
      </c>
      <c r="C54" s="43"/>
      <c r="D54" s="36" t="s">
        <v>198</v>
      </c>
      <c r="E54" s="36"/>
      <c r="F54" s="36">
        <v>5000</v>
      </c>
      <c r="G54" s="19">
        <v>6211</v>
      </c>
      <c r="H54" s="30">
        <v>6211</v>
      </c>
      <c r="I54" s="30">
        <v>0</v>
      </c>
      <c r="J54" s="30">
        <v>0</v>
      </c>
      <c r="K54" s="30">
        <v>0</v>
      </c>
      <c r="L54" s="30">
        <v>0</v>
      </c>
      <c r="M54" s="46">
        <v>6211</v>
      </c>
      <c r="N54" s="30">
        <v>0</v>
      </c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</row>
    <row r="55" spans="1:29" s="19" customFormat="1" ht="17.25" customHeight="1">
      <c r="A55" s="39"/>
      <c r="B55" s="43"/>
      <c r="C55" s="43">
        <v>8020</v>
      </c>
      <c r="D55" s="36" t="s">
        <v>199</v>
      </c>
      <c r="E55" s="36"/>
      <c r="F55" s="36">
        <v>5000</v>
      </c>
      <c r="G55" s="19">
        <v>6211</v>
      </c>
      <c r="H55" s="30">
        <v>6211</v>
      </c>
      <c r="I55" s="30">
        <v>0</v>
      </c>
      <c r="J55" s="30">
        <v>0</v>
      </c>
      <c r="K55" s="30">
        <v>0</v>
      </c>
      <c r="L55" s="30">
        <v>0</v>
      </c>
      <c r="M55" s="46">
        <v>6211</v>
      </c>
      <c r="N55" s="30">
        <v>0</v>
      </c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</row>
    <row r="56" spans="1:29" s="33" customFormat="1" ht="16.5" customHeight="1">
      <c r="A56" s="38">
        <v>758</v>
      </c>
      <c r="B56" s="42"/>
      <c r="C56" s="42"/>
      <c r="D56" s="35" t="s">
        <v>12</v>
      </c>
      <c r="E56" s="35"/>
      <c r="F56" s="35">
        <v>30000</v>
      </c>
      <c r="G56" s="20">
        <v>34000</v>
      </c>
      <c r="H56" s="20">
        <v>34000</v>
      </c>
      <c r="I56" s="32">
        <v>0</v>
      </c>
      <c r="J56" s="32">
        <v>0</v>
      </c>
      <c r="K56" s="32">
        <v>0</v>
      </c>
      <c r="L56" s="32">
        <v>0</v>
      </c>
      <c r="M56" s="45">
        <v>0</v>
      </c>
      <c r="N56" s="32">
        <v>0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1:29" s="33" customFormat="1" ht="16.5" customHeight="1">
      <c r="A57" s="38"/>
      <c r="B57" s="43" t="s">
        <v>172</v>
      </c>
      <c r="C57" s="43"/>
      <c r="D57" s="36" t="s">
        <v>173</v>
      </c>
      <c r="E57" s="35"/>
      <c r="F57" s="36">
        <v>30000</v>
      </c>
      <c r="G57" s="19">
        <v>34000</v>
      </c>
      <c r="H57" s="19">
        <v>34000</v>
      </c>
      <c r="I57" s="30">
        <v>0</v>
      </c>
      <c r="J57" s="30">
        <v>0</v>
      </c>
      <c r="K57" s="30">
        <v>0</v>
      </c>
      <c r="L57" s="30">
        <v>0</v>
      </c>
      <c r="M57" s="46">
        <v>0</v>
      </c>
      <c r="N57" s="30">
        <v>0</v>
      </c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8" spans="1:29" s="33" customFormat="1" ht="12.75" customHeight="1">
      <c r="A58" s="38"/>
      <c r="B58" s="43"/>
      <c r="C58" s="43" t="s">
        <v>174</v>
      </c>
      <c r="D58" s="36" t="s">
        <v>175</v>
      </c>
      <c r="E58" s="35"/>
      <c r="F58" s="36">
        <v>30000</v>
      </c>
      <c r="G58" s="19">
        <v>34000</v>
      </c>
      <c r="H58" s="19">
        <v>34000</v>
      </c>
      <c r="I58" s="30">
        <v>0</v>
      </c>
      <c r="J58" s="30">
        <v>0</v>
      </c>
      <c r="K58" s="30">
        <v>0</v>
      </c>
      <c r="L58" s="30">
        <v>0</v>
      </c>
      <c r="M58" s="46">
        <v>0</v>
      </c>
      <c r="N58" s="30">
        <v>0</v>
      </c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1:29" s="33" customFormat="1" ht="17.25" customHeight="1">
      <c r="A59" s="21">
        <v>801</v>
      </c>
      <c r="B59" s="41"/>
      <c r="C59" s="41"/>
      <c r="D59" s="31" t="s">
        <v>13</v>
      </c>
      <c r="E59" s="31">
        <f>SUM(E60,E67,E71,E80,E83,E89)</f>
        <v>123450</v>
      </c>
      <c r="F59" s="31">
        <f>SUM(F60,F67,F71,F80,F83,F89)</f>
        <v>46950</v>
      </c>
      <c r="G59" s="31">
        <v>4865035</v>
      </c>
      <c r="H59" s="31">
        <v>4817467</v>
      </c>
      <c r="I59" s="31">
        <v>3159675</v>
      </c>
      <c r="J59" s="31">
        <v>552699</v>
      </c>
      <c r="K59" s="22">
        <v>0</v>
      </c>
      <c r="L59" s="22">
        <v>0</v>
      </c>
      <c r="M59" s="22">
        <v>0</v>
      </c>
      <c r="N59" s="22">
        <v>47568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1:29" s="33" customFormat="1" ht="19.5" customHeight="1">
      <c r="A60" s="37"/>
      <c r="B60" s="40">
        <v>80101</v>
      </c>
      <c r="C60" s="40"/>
      <c r="D60" s="34" t="s">
        <v>14</v>
      </c>
      <c r="E60" s="34">
        <v>55800</v>
      </c>
      <c r="F60" s="34">
        <v>25500</v>
      </c>
      <c r="G60" s="12">
        <v>2142715</v>
      </c>
      <c r="H60" s="30">
        <v>2101147</v>
      </c>
      <c r="I60" s="30">
        <v>1484265</v>
      </c>
      <c r="J60" s="30">
        <v>260017</v>
      </c>
      <c r="K60" s="30">
        <v>0</v>
      </c>
      <c r="L60" s="30">
        <v>0</v>
      </c>
      <c r="M60" s="46">
        <v>0</v>
      </c>
      <c r="N60" s="30">
        <v>41568</v>
      </c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1:29" s="33" customFormat="1" ht="15" customHeight="1">
      <c r="A61" s="37"/>
      <c r="B61" s="40"/>
      <c r="C61" s="40">
        <v>4010</v>
      </c>
      <c r="D61" s="34" t="s">
        <v>77</v>
      </c>
      <c r="E61" s="34"/>
      <c r="F61" s="34">
        <v>22000</v>
      </c>
      <c r="G61" s="12">
        <v>1382572</v>
      </c>
      <c r="H61" s="30">
        <v>1382572</v>
      </c>
      <c r="I61" s="30">
        <v>1382572</v>
      </c>
      <c r="J61" s="30">
        <v>0</v>
      </c>
      <c r="K61" s="30">
        <v>0</v>
      </c>
      <c r="L61" s="30">
        <v>0</v>
      </c>
      <c r="M61" s="46">
        <v>0</v>
      </c>
      <c r="N61" s="30">
        <v>0</v>
      </c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1:29" s="33" customFormat="1" ht="15" customHeight="1">
      <c r="A62" s="37"/>
      <c r="B62" s="40"/>
      <c r="C62" s="40">
        <v>4110</v>
      </c>
      <c r="D62" s="34" t="s">
        <v>39</v>
      </c>
      <c r="E62" s="34"/>
      <c r="F62" s="34">
        <v>3000</v>
      </c>
      <c r="G62" s="12">
        <v>223287</v>
      </c>
      <c r="H62" s="30">
        <v>223287</v>
      </c>
      <c r="I62" s="30">
        <v>0</v>
      </c>
      <c r="J62" s="30">
        <v>223287</v>
      </c>
      <c r="K62" s="30">
        <v>0</v>
      </c>
      <c r="L62" s="30">
        <v>0</v>
      </c>
      <c r="M62" s="46">
        <v>0</v>
      </c>
      <c r="N62" s="30">
        <v>0</v>
      </c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1:29" s="33" customFormat="1" ht="15" customHeight="1">
      <c r="A63" s="37"/>
      <c r="B63" s="40"/>
      <c r="C63" s="40">
        <v>4210</v>
      </c>
      <c r="D63" s="34" t="s">
        <v>41</v>
      </c>
      <c r="E63" s="34">
        <v>35300</v>
      </c>
      <c r="F63" s="34"/>
      <c r="G63" s="12">
        <v>119238</v>
      </c>
      <c r="H63" s="30">
        <v>119238</v>
      </c>
      <c r="I63" s="30">
        <v>0</v>
      </c>
      <c r="J63" s="30">
        <v>0</v>
      </c>
      <c r="K63" s="30">
        <v>0</v>
      </c>
      <c r="L63" s="30">
        <v>0</v>
      </c>
      <c r="M63" s="46">
        <v>0</v>
      </c>
      <c r="N63" s="30">
        <v>0</v>
      </c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1:29" s="33" customFormat="1" ht="14.25" customHeight="1">
      <c r="A64" s="37"/>
      <c r="B64" s="40"/>
      <c r="C64" s="40">
        <v>4270</v>
      </c>
      <c r="D64" s="34" t="s">
        <v>202</v>
      </c>
      <c r="E64" s="34">
        <v>20000</v>
      </c>
      <c r="F64" s="34"/>
      <c r="G64" s="12">
        <v>55700</v>
      </c>
      <c r="H64" s="30">
        <v>55700</v>
      </c>
      <c r="I64" s="30">
        <v>0</v>
      </c>
      <c r="J64" s="30">
        <v>0</v>
      </c>
      <c r="K64" s="30">
        <v>0</v>
      </c>
      <c r="L64" s="30">
        <v>0</v>
      </c>
      <c r="M64" s="46">
        <v>0</v>
      </c>
      <c r="N64" s="30">
        <v>0</v>
      </c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1:29" s="33" customFormat="1" ht="28.5" customHeight="1">
      <c r="A65" s="37"/>
      <c r="B65" s="40"/>
      <c r="C65" s="40">
        <v>4370</v>
      </c>
      <c r="D65" s="34" t="s">
        <v>204</v>
      </c>
      <c r="E65" s="34"/>
      <c r="F65" s="34">
        <v>500</v>
      </c>
      <c r="G65" s="12">
        <v>2700</v>
      </c>
      <c r="H65" s="30">
        <v>2700</v>
      </c>
      <c r="I65" s="30">
        <v>0</v>
      </c>
      <c r="J65" s="30">
        <v>0</v>
      </c>
      <c r="K65" s="30">
        <v>0</v>
      </c>
      <c r="L65" s="30">
        <v>0</v>
      </c>
      <c r="M65" s="46">
        <v>0</v>
      </c>
      <c r="N65" s="30">
        <v>0</v>
      </c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spans="1:29" s="33" customFormat="1" ht="28.5" customHeight="1">
      <c r="A66" s="37"/>
      <c r="B66" s="40"/>
      <c r="C66" s="40">
        <v>4750</v>
      </c>
      <c r="D66" s="34" t="s">
        <v>207</v>
      </c>
      <c r="E66" s="34">
        <v>500</v>
      </c>
      <c r="F66" s="34"/>
      <c r="G66" s="12">
        <v>2569</v>
      </c>
      <c r="H66" s="30">
        <v>2569</v>
      </c>
      <c r="I66" s="30">
        <v>0</v>
      </c>
      <c r="J66" s="30">
        <v>0</v>
      </c>
      <c r="K66" s="30">
        <v>0</v>
      </c>
      <c r="L66" s="30">
        <v>0</v>
      </c>
      <c r="M66" s="46">
        <v>0</v>
      </c>
      <c r="N66" s="30">
        <v>0</v>
      </c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1:29" s="33" customFormat="1" ht="18.75" customHeight="1">
      <c r="A67" s="37"/>
      <c r="B67" s="40">
        <v>80103</v>
      </c>
      <c r="C67" s="40"/>
      <c r="D67" s="34" t="s">
        <v>208</v>
      </c>
      <c r="E67" s="34">
        <v>10000</v>
      </c>
      <c r="F67" s="34">
        <v>14000</v>
      </c>
      <c r="G67" s="12">
        <v>236014</v>
      </c>
      <c r="H67" s="30">
        <v>236014</v>
      </c>
      <c r="I67" s="30">
        <v>142655</v>
      </c>
      <c r="J67" s="30">
        <v>26097</v>
      </c>
      <c r="K67" s="30">
        <v>0</v>
      </c>
      <c r="L67" s="30">
        <v>0</v>
      </c>
      <c r="M67" s="46">
        <v>0</v>
      </c>
      <c r="N67" s="30">
        <v>0</v>
      </c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1:29" s="33" customFormat="1" ht="15" customHeight="1">
      <c r="A68" s="37"/>
      <c r="B68" s="40"/>
      <c r="C68" s="40">
        <v>4010</v>
      </c>
      <c r="D68" s="34" t="s">
        <v>77</v>
      </c>
      <c r="E68" s="34"/>
      <c r="F68" s="34">
        <v>13000</v>
      </c>
      <c r="G68" s="12">
        <v>132796</v>
      </c>
      <c r="H68" s="30">
        <v>132796</v>
      </c>
      <c r="I68" s="30">
        <v>132796</v>
      </c>
      <c r="J68" s="30">
        <v>0</v>
      </c>
      <c r="K68" s="30">
        <v>0</v>
      </c>
      <c r="L68" s="30">
        <v>0</v>
      </c>
      <c r="M68" s="46">
        <v>0</v>
      </c>
      <c r="N68" s="30">
        <v>0</v>
      </c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1:29" s="33" customFormat="1" ht="15" customHeight="1">
      <c r="A69" s="37"/>
      <c r="B69" s="40"/>
      <c r="C69" s="40">
        <v>4110</v>
      </c>
      <c r="D69" s="34" t="s">
        <v>39</v>
      </c>
      <c r="E69" s="34"/>
      <c r="F69" s="34">
        <v>1000</v>
      </c>
      <c r="G69" s="12">
        <v>22124</v>
      </c>
      <c r="H69" s="30">
        <v>22124</v>
      </c>
      <c r="I69" s="30">
        <v>0</v>
      </c>
      <c r="J69" s="30">
        <v>22124</v>
      </c>
      <c r="K69" s="30">
        <v>0</v>
      </c>
      <c r="L69" s="30">
        <v>0</v>
      </c>
      <c r="M69" s="46">
        <v>0</v>
      </c>
      <c r="N69" s="30">
        <v>0</v>
      </c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1:29" s="33" customFormat="1" ht="15" customHeight="1">
      <c r="A70" s="37"/>
      <c r="B70" s="40"/>
      <c r="C70" s="40">
        <v>4210</v>
      </c>
      <c r="D70" s="34" t="s">
        <v>41</v>
      </c>
      <c r="E70" s="34">
        <v>10000</v>
      </c>
      <c r="F70" s="34"/>
      <c r="G70" s="12">
        <v>44050</v>
      </c>
      <c r="H70" s="30">
        <v>44050</v>
      </c>
      <c r="I70" s="30">
        <v>0</v>
      </c>
      <c r="J70" s="30">
        <v>0</v>
      </c>
      <c r="K70" s="30">
        <v>0</v>
      </c>
      <c r="L70" s="30">
        <v>0</v>
      </c>
      <c r="M70" s="46">
        <v>0</v>
      </c>
      <c r="N70" s="30">
        <v>0</v>
      </c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1:29" s="33" customFormat="1" ht="18.75" customHeight="1">
      <c r="A71" s="37"/>
      <c r="B71" s="40">
        <v>80104</v>
      </c>
      <c r="C71" s="40"/>
      <c r="D71" s="34" t="s">
        <v>186</v>
      </c>
      <c r="E71" s="34">
        <v>41500</v>
      </c>
      <c r="F71" s="34">
        <v>5500</v>
      </c>
      <c r="G71" s="12">
        <v>882320</v>
      </c>
      <c r="H71" s="30">
        <v>876320</v>
      </c>
      <c r="I71" s="30">
        <v>470879</v>
      </c>
      <c r="J71" s="30">
        <v>82025</v>
      </c>
      <c r="K71" s="30">
        <v>0</v>
      </c>
      <c r="L71" s="30">
        <v>0</v>
      </c>
      <c r="M71" s="46">
        <v>0</v>
      </c>
      <c r="N71" s="30">
        <v>6000</v>
      </c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1:29" s="33" customFormat="1" ht="15" customHeight="1">
      <c r="A72" s="37"/>
      <c r="B72" s="40"/>
      <c r="C72" s="40">
        <v>4110</v>
      </c>
      <c r="D72" s="34" t="s">
        <v>39</v>
      </c>
      <c r="E72" s="34"/>
      <c r="F72" s="34">
        <v>2300</v>
      </c>
      <c r="G72" s="12">
        <v>70360</v>
      </c>
      <c r="H72" s="30">
        <v>70360</v>
      </c>
      <c r="I72" s="30">
        <v>0</v>
      </c>
      <c r="J72" s="30">
        <v>70360</v>
      </c>
      <c r="K72" s="30">
        <v>0</v>
      </c>
      <c r="L72" s="30">
        <v>0</v>
      </c>
      <c r="M72" s="46">
        <v>0</v>
      </c>
      <c r="N72" s="30">
        <v>0</v>
      </c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s="33" customFormat="1" ht="14.25" customHeight="1">
      <c r="A73" s="37"/>
      <c r="B73" s="40"/>
      <c r="C73" s="40">
        <v>4210</v>
      </c>
      <c r="D73" s="34" t="s">
        <v>41</v>
      </c>
      <c r="E73" s="34">
        <v>33000</v>
      </c>
      <c r="F73" s="34"/>
      <c r="G73" s="12">
        <v>116410</v>
      </c>
      <c r="H73" s="30">
        <v>116410</v>
      </c>
      <c r="I73" s="30">
        <v>0</v>
      </c>
      <c r="J73" s="30">
        <v>0</v>
      </c>
      <c r="K73" s="30">
        <v>0</v>
      </c>
      <c r="L73" s="30">
        <v>0</v>
      </c>
      <c r="M73" s="46">
        <v>0</v>
      </c>
      <c r="N73" s="30">
        <v>0</v>
      </c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spans="1:29" s="33" customFormat="1" ht="27" customHeight="1">
      <c r="A74" s="37"/>
      <c r="B74" s="40"/>
      <c r="C74" s="40">
        <v>4240</v>
      </c>
      <c r="D74" s="34" t="s">
        <v>201</v>
      </c>
      <c r="E74" s="34"/>
      <c r="F74" s="34">
        <v>3000</v>
      </c>
      <c r="G74" s="12">
        <v>35100</v>
      </c>
      <c r="H74" s="30">
        <v>35100</v>
      </c>
      <c r="I74" s="30">
        <v>0</v>
      </c>
      <c r="J74" s="30">
        <v>0</v>
      </c>
      <c r="K74" s="30">
        <v>0</v>
      </c>
      <c r="L74" s="30">
        <v>0</v>
      </c>
      <c r="M74" s="46">
        <v>0</v>
      </c>
      <c r="N74" s="30">
        <v>0</v>
      </c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s="33" customFormat="1" ht="15" customHeight="1">
      <c r="A75" s="37"/>
      <c r="B75" s="40"/>
      <c r="C75" s="40">
        <v>4260</v>
      </c>
      <c r="D75" s="34" t="s">
        <v>428</v>
      </c>
      <c r="E75" s="34">
        <v>2000</v>
      </c>
      <c r="F75" s="34"/>
      <c r="G75" s="12">
        <v>19300</v>
      </c>
      <c r="H75" s="30">
        <v>19300</v>
      </c>
      <c r="I75" s="30">
        <v>0</v>
      </c>
      <c r="J75" s="30">
        <v>0</v>
      </c>
      <c r="K75" s="30">
        <v>0</v>
      </c>
      <c r="L75" s="30">
        <v>0</v>
      </c>
      <c r="M75" s="46">
        <v>0</v>
      </c>
      <c r="N75" s="30">
        <v>0</v>
      </c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s="33" customFormat="1" ht="27.75" customHeight="1">
      <c r="A76" s="37"/>
      <c r="B76" s="40"/>
      <c r="C76" s="40">
        <v>4360</v>
      </c>
      <c r="D76" s="34" t="s">
        <v>203</v>
      </c>
      <c r="E76" s="34">
        <v>200</v>
      </c>
      <c r="F76" s="34"/>
      <c r="G76" s="12">
        <v>750</v>
      </c>
      <c r="H76" s="30">
        <v>750</v>
      </c>
      <c r="I76" s="30">
        <v>0</v>
      </c>
      <c r="J76" s="30">
        <v>0</v>
      </c>
      <c r="K76" s="30">
        <v>0</v>
      </c>
      <c r="L76" s="30">
        <v>0</v>
      </c>
      <c r="M76" s="46">
        <v>0</v>
      </c>
      <c r="N76" s="30">
        <v>0</v>
      </c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s="33" customFormat="1" ht="28.5" customHeight="1">
      <c r="A77" s="37"/>
      <c r="B77" s="40"/>
      <c r="C77" s="40">
        <v>4370</v>
      </c>
      <c r="D77" s="34" t="s">
        <v>435</v>
      </c>
      <c r="E77" s="34"/>
      <c r="F77" s="34">
        <v>200</v>
      </c>
      <c r="G77" s="12">
        <v>1250</v>
      </c>
      <c r="H77" s="30">
        <v>1250</v>
      </c>
      <c r="I77" s="30">
        <v>0</v>
      </c>
      <c r="J77" s="30">
        <v>0</v>
      </c>
      <c r="K77" s="30">
        <v>0</v>
      </c>
      <c r="L77" s="30">
        <v>0</v>
      </c>
      <c r="M77" s="46">
        <v>0</v>
      </c>
      <c r="N77" s="30">
        <v>0</v>
      </c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s="33" customFormat="1" ht="27.75" customHeight="1">
      <c r="A78" s="37"/>
      <c r="B78" s="40"/>
      <c r="C78" s="40">
        <v>4740</v>
      </c>
      <c r="D78" s="34" t="s">
        <v>177</v>
      </c>
      <c r="E78" s="34">
        <v>300</v>
      </c>
      <c r="F78" s="34"/>
      <c r="G78" s="12">
        <v>800</v>
      </c>
      <c r="H78" s="30">
        <v>800</v>
      </c>
      <c r="I78" s="30">
        <v>0</v>
      </c>
      <c r="J78" s="30">
        <v>0</v>
      </c>
      <c r="K78" s="30">
        <v>0</v>
      </c>
      <c r="L78" s="30">
        <v>0</v>
      </c>
      <c r="M78" s="46">
        <v>0</v>
      </c>
      <c r="N78" s="30">
        <v>0</v>
      </c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s="33" customFormat="1" ht="27" customHeight="1">
      <c r="A79" s="37"/>
      <c r="B79" s="40"/>
      <c r="C79" s="40">
        <v>6060</v>
      </c>
      <c r="D79" s="34" t="s">
        <v>430</v>
      </c>
      <c r="E79" s="34">
        <v>6000</v>
      </c>
      <c r="F79" s="34"/>
      <c r="G79" s="12">
        <v>6000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46">
        <v>0</v>
      </c>
      <c r="N79" s="30">
        <v>6000</v>
      </c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s="33" customFormat="1" ht="18" customHeight="1">
      <c r="A80" s="37"/>
      <c r="B80" s="40">
        <v>80110</v>
      </c>
      <c r="C80" s="40"/>
      <c r="D80" s="34" t="s">
        <v>209</v>
      </c>
      <c r="E80" s="34">
        <v>14000</v>
      </c>
      <c r="F80" s="34"/>
      <c r="G80" s="12">
        <v>1178453</v>
      </c>
      <c r="H80" s="30">
        <v>1178453</v>
      </c>
      <c r="I80" s="30">
        <v>868080</v>
      </c>
      <c r="J80" s="30">
        <v>151435</v>
      </c>
      <c r="K80" s="30">
        <v>0</v>
      </c>
      <c r="L80" s="30">
        <v>0</v>
      </c>
      <c r="M80" s="46">
        <v>0</v>
      </c>
      <c r="N80" s="30">
        <v>0</v>
      </c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1:29" s="33" customFormat="1" ht="15" customHeight="1">
      <c r="A81" s="37"/>
      <c r="B81" s="40"/>
      <c r="C81" s="40">
        <v>4010</v>
      </c>
      <c r="D81" s="34" t="s">
        <v>77</v>
      </c>
      <c r="E81" s="34">
        <v>4000</v>
      </c>
      <c r="F81" s="34"/>
      <c r="G81" s="12">
        <v>808859</v>
      </c>
      <c r="H81" s="30">
        <v>808859</v>
      </c>
      <c r="I81" s="30">
        <v>808859</v>
      </c>
      <c r="J81" s="30">
        <v>0</v>
      </c>
      <c r="K81" s="30">
        <v>0</v>
      </c>
      <c r="L81" s="30">
        <v>0</v>
      </c>
      <c r="M81" s="46">
        <v>0</v>
      </c>
      <c r="N81" s="30">
        <v>0</v>
      </c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1:29" s="33" customFormat="1" ht="15" customHeight="1">
      <c r="A82" s="37"/>
      <c r="B82" s="40"/>
      <c r="C82" s="40">
        <v>4210</v>
      </c>
      <c r="D82" s="34" t="s">
        <v>41</v>
      </c>
      <c r="E82" s="34">
        <v>10000</v>
      </c>
      <c r="F82" s="34"/>
      <c r="G82" s="12">
        <v>58200</v>
      </c>
      <c r="H82" s="30">
        <v>58200</v>
      </c>
      <c r="I82" s="30">
        <v>0</v>
      </c>
      <c r="J82" s="30">
        <v>0</v>
      </c>
      <c r="K82" s="30">
        <v>0</v>
      </c>
      <c r="L82" s="30">
        <v>0</v>
      </c>
      <c r="M82" s="46">
        <v>0</v>
      </c>
      <c r="N82" s="30">
        <v>0</v>
      </c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1:29" s="33" customFormat="1" ht="18.75" customHeight="1">
      <c r="A83" s="37"/>
      <c r="B83" s="40">
        <v>80114</v>
      </c>
      <c r="C83" s="40"/>
      <c r="D83" s="34" t="s">
        <v>436</v>
      </c>
      <c r="E83" s="34">
        <v>1950</v>
      </c>
      <c r="F83" s="34">
        <v>1950</v>
      </c>
      <c r="G83" s="12">
        <v>177679</v>
      </c>
      <c r="H83" s="30">
        <v>177679</v>
      </c>
      <c r="I83" s="30">
        <v>126570</v>
      </c>
      <c r="J83" s="30">
        <v>21334</v>
      </c>
      <c r="K83" s="30">
        <v>0</v>
      </c>
      <c r="L83" s="30">
        <v>0</v>
      </c>
      <c r="M83" s="46">
        <v>0</v>
      </c>
      <c r="N83" s="30">
        <v>0</v>
      </c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</row>
    <row r="84" spans="1:29" s="33" customFormat="1" ht="15" customHeight="1">
      <c r="A84" s="37"/>
      <c r="B84" s="40"/>
      <c r="C84" s="40">
        <v>4010</v>
      </c>
      <c r="D84" s="34" t="s">
        <v>77</v>
      </c>
      <c r="E84" s="34">
        <v>950</v>
      </c>
      <c r="F84" s="34"/>
      <c r="G84" s="12">
        <v>115939</v>
      </c>
      <c r="H84" s="30">
        <v>115939</v>
      </c>
      <c r="I84" s="30">
        <v>115939</v>
      </c>
      <c r="J84" s="30">
        <v>0</v>
      </c>
      <c r="K84" s="30">
        <v>0</v>
      </c>
      <c r="L84" s="30">
        <v>0</v>
      </c>
      <c r="M84" s="46">
        <v>0</v>
      </c>
      <c r="N84" s="30">
        <v>0</v>
      </c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1:29" s="33" customFormat="1" ht="16.5" customHeight="1">
      <c r="A85" s="37"/>
      <c r="B85" s="40"/>
      <c r="C85" s="40">
        <v>4110</v>
      </c>
      <c r="D85" s="34" t="s">
        <v>39</v>
      </c>
      <c r="E85" s="34"/>
      <c r="F85" s="34">
        <v>950</v>
      </c>
      <c r="G85" s="12">
        <v>18334</v>
      </c>
      <c r="H85" s="30">
        <v>18334</v>
      </c>
      <c r="I85" s="30">
        <v>0</v>
      </c>
      <c r="J85" s="30">
        <v>18334</v>
      </c>
      <c r="K85" s="30">
        <v>0</v>
      </c>
      <c r="L85" s="30">
        <v>0</v>
      </c>
      <c r="M85" s="46">
        <v>0</v>
      </c>
      <c r="N85" s="30">
        <v>0</v>
      </c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s="33" customFormat="1" ht="16.5" customHeight="1">
      <c r="A86" s="37"/>
      <c r="B86" s="40"/>
      <c r="C86" s="40">
        <v>4210</v>
      </c>
      <c r="D86" s="34" t="s">
        <v>41</v>
      </c>
      <c r="E86" s="34">
        <v>1000</v>
      </c>
      <c r="F86" s="34"/>
      <c r="G86" s="12">
        <v>9536</v>
      </c>
      <c r="H86" s="30">
        <v>9536</v>
      </c>
      <c r="I86" s="30">
        <v>0</v>
      </c>
      <c r="J86" s="30">
        <v>0</v>
      </c>
      <c r="K86" s="30">
        <v>0</v>
      </c>
      <c r="L86" s="30">
        <v>0</v>
      </c>
      <c r="M86" s="46">
        <v>0</v>
      </c>
      <c r="N86" s="30">
        <v>0</v>
      </c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1:29" s="33" customFormat="1" ht="15" customHeight="1">
      <c r="A87" s="37"/>
      <c r="B87" s="40"/>
      <c r="C87" s="40">
        <v>4270</v>
      </c>
      <c r="D87" s="34" t="s">
        <v>202</v>
      </c>
      <c r="E87" s="34"/>
      <c r="F87" s="34">
        <v>500</v>
      </c>
      <c r="G87" s="12">
        <v>1800</v>
      </c>
      <c r="H87" s="30">
        <v>1800</v>
      </c>
      <c r="I87" s="30">
        <v>0</v>
      </c>
      <c r="J87" s="30">
        <v>0</v>
      </c>
      <c r="K87" s="30">
        <v>0</v>
      </c>
      <c r="L87" s="30">
        <v>0</v>
      </c>
      <c r="M87" s="46">
        <v>0</v>
      </c>
      <c r="N87" s="30">
        <v>0</v>
      </c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1:29" s="33" customFormat="1" ht="27" customHeight="1">
      <c r="A88" s="37"/>
      <c r="B88" s="40"/>
      <c r="C88" s="40">
        <v>4750</v>
      </c>
      <c r="D88" s="34" t="s">
        <v>207</v>
      </c>
      <c r="E88" s="34"/>
      <c r="F88" s="34">
        <v>500</v>
      </c>
      <c r="G88" s="12">
        <v>4900</v>
      </c>
      <c r="H88" s="30">
        <v>4900</v>
      </c>
      <c r="I88" s="30">
        <v>0</v>
      </c>
      <c r="J88" s="30">
        <v>0</v>
      </c>
      <c r="K88" s="30">
        <v>0</v>
      </c>
      <c r="L88" s="30">
        <v>0</v>
      </c>
      <c r="M88" s="46">
        <v>0</v>
      </c>
      <c r="N88" s="30">
        <v>0</v>
      </c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1:29" s="33" customFormat="1" ht="16.5" customHeight="1">
      <c r="A89" s="37"/>
      <c r="B89" s="40">
        <v>80148</v>
      </c>
      <c r="C89" s="40"/>
      <c r="D89" s="34" t="s">
        <v>437</v>
      </c>
      <c r="E89" s="34">
        <v>200</v>
      </c>
      <c r="F89" s="34"/>
      <c r="G89" s="12">
        <v>91324</v>
      </c>
      <c r="H89" s="30">
        <v>91324</v>
      </c>
      <c r="I89" s="30">
        <v>66726</v>
      </c>
      <c r="J89" s="30">
        <v>11791</v>
      </c>
      <c r="K89" s="30">
        <v>0</v>
      </c>
      <c r="L89" s="30">
        <v>0</v>
      </c>
      <c r="M89" s="46">
        <v>0</v>
      </c>
      <c r="N89" s="30">
        <v>0</v>
      </c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1:29" s="33" customFormat="1" ht="15" customHeight="1">
      <c r="A90" s="37"/>
      <c r="B90" s="40"/>
      <c r="C90" s="40">
        <v>4280</v>
      </c>
      <c r="D90" s="34" t="s">
        <v>176</v>
      </c>
      <c r="E90" s="34">
        <v>200</v>
      </c>
      <c r="F90" s="34"/>
      <c r="G90" s="12">
        <v>200</v>
      </c>
      <c r="H90" s="30">
        <v>200</v>
      </c>
      <c r="I90" s="30">
        <v>0</v>
      </c>
      <c r="J90" s="30">
        <v>0</v>
      </c>
      <c r="K90" s="30">
        <v>0</v>
      </c>
      <c r="L90" s="30">
        <v>0</v>
      </c>
      <c r="M90" s="46">
        <v>0</v>
      </c>
      <c r="N90" s="30">
        <v>0</v>
      </c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1:29" s="33" customFormat="1" ht="21" customHeight="1">
      <c r="A91" s="21">
        <v>851</v>
      </c>
      <c r="B91" s="41"/>
      <c r="C91" s="41"/>
      <c r="D91" s="31" t="s">
        <v>48</v>
      </c>
      <c r="E91" s="31">
        <v>4940</v>
      </c>
      <c r="F91" s="31">
        <v>4940</v>
      </c>
      <c r="G91" s="22">
        <v>94000</v>
      </c>
      <c r="H91" s="32">
        <v>94000</v>
      </c>
      <c r="I91" s="32">
        <v>34818</v>
      </c>
      <c r="J91" s="32">
        <v>306</v>
      </c>
      <c r="K91" s="32">
        <v>1500</v>
      </c>
      <c r="L91" s="32">
        <v>0</v>
      </c>
      <c r="M91" s="45">
        <v>0</v>
      </c>
      <c r="N91" s="32">
        <v>0</v>
      </c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1:29" s="19" customFormat="1" ht="16.5" customHeight="1">
      <c r="A92" s="39"/>
      <c r="B92" s="43">
        <v>85154</v>
      </c>
      <c r="C92" s="43"/>
      <c r="D92" s="36" t="s">
        <v>200</v>
      </c>
      <c r="E92" s="36">
        <v>4940</v>
      </c>
      <c r="F92" s="36">
        <v>4940</v>
      </c>
      <c r="G92" s="19">
        <v>90000</v>
      </c>
      <c r="H92" s="30">
        <v>90000</v>
      </c>
      <c r="I92" s="30">
        <v>34818</v>
      </c>
      <c r="J92" s="30">
        <v>306</v>
      </c>
      <c r="K92" s="30">
        <v>1500</v>
      </c>
      <c r="L92" s="30">
        <v>0</v>
      </c>
      <c r="M92" s="46">
        <v>0</v>
      </c>
      <c r="N92" s="30">
        <v>0</v>
      </c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</row>
    <row r="93" spans="1:29" s="19" customFormat="1" ht="42" customHeight="1">
      <c r="A93" s="39"/>
      <c r="B93" s="43"/>
      <c r="C93" s="43">
        <v>2310</v>
      </c>
      <c r="D93" s="34" t="s">
        <v>438</v>
      </c>
      <c r="E93" s="36"/>
      <c r="F93" s="36">
        <v>500</v>
      </c>
      <c r="G93" s="19">
        <v>1500</v>
      </c>
      <c r="H93" s="30">
        <v>1500</v>
      </c>
      <c r="I93" s="30">
        <v>0</v>
      </c>
      <c r="J93" s="30">
        <v>0</v>
      </c>
      <c r="K93" s="30">
        <v>1500</v>
      </c>
      <c r="L93" s="30">
        <v>0</v>
      </c>
      <c r="M93" s="46">
        <v>0</v>
      </c>
      <c r="N93" s="30">
        <v>0</v>
      </c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</row>
    <row r="94" spans="1:29" s="19" customFormat="1" ht="16.5" customHeight="1">
      <c r="A94" s="39"/>
      <c r="B94" s="43"/>
      <c r="C94" s="43">
        <v>4110</v>
      </c>
      <c r="D94" s="36" t="s">
        <v>39</v>
      </c>
      <c r="E94" s="36"/>
      <c r="F94" s="36">
        <v>1100</v>
      </c>
      <c r="G94" s="19">
        <v>300</v>
      </c>
      <c r="H94" s="30">
        <v>300</v>
      </c>
      <c r="I94" s="30">
        <v>0</v>
      </c>
      <c r="J94" s="30">
        <v>300</v>
      </c>
      <c r="K94" s="30">
        <v>0</v>
      </c>
      <c r="L94" s="30">
        <v>0</v>
      </c>
      <c r="M94" s="46">
        <v>0</v>
      </c>
      <c r="N94" s="30">
        <v>0</v>
      </c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</row>
    <row r="95" spans="1:29" s="19" customFormat="1" ht="16.5" customHeight="1">
      <c r="A95" s="39"/>
      <c r="B95" s="43"/>
      <c r="C95" s="43">
        <v>4170</v>
      </c>
      <c r="D95" s="36" t="s">
        <v>40</v>
      </c>
      <c r="E95" s="36">
        <v>400</v>
      </c>
      <c r="F95" s="36"/>
      <c r="G95" s="19">
        <v>34577</v>
      </c>
      <c r="H95" s="30">
        <v>34577</v>
      </c>
      <c r="I95" s="30">
        <v>34577</v>
      </c>
      <c r="J95" s="30">
        <v>0</v>
      </c>
      <c r="K95" s="30">
        <v>0</v>
      </c>
      <c r="L95" s="30">
        <v>0</v>
      </c>
      <c r="M95" s="46">
        <v>0</v>
      </c>
      <c r="N95" s="30">
        <v>0</v>
      </c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</row>
    <row r="96" spans="1:29" s="19" customFormat="1" ht="16.5" customHeight="1">
      <c r="A96" s="39"/>
      <c r="B96" s="43"/>
      <c r="C96" s="43">
        <v>4210</v>
      </c>
      <c r="D96" s="36" t="s">
        <v>41</v>
      </c>
      <c r="E96" s="36">
        <v>3890</v>
      </c>
      <c r="F96" s="36"/>
      <c r="G96" s="19">
        <v>28250</v>
      </c>
      <c r="H96" s="30">
        <v>28250</v>
      </c>
      <c r="I96" s="30">
        <v>0</v>
      </c>
      <c r="J96" s="30">
        <v>0</v>
      </c>
      <c r="K96" s="30">
        <v>0</v>
      </c>
      <c r="L96" s="30">
        <v>0</v>
      </c>
      <c r="M96" s="46">
        <v>0</v>
      </c>
      <c r="N96" s="30">
        <v>0</v>
      </c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</row>
    <row r="97" spans="1:29" s="19" customFormat="1" ht="26.25" customHeight="1">
      <c r="A97" s="39"/>
      <c r="B97" s="43"/>
      <c r="C97" s="43">
        <v>4240</v>
      </c>
      <c r="D97" s="36" t="s">
        <v>201</v>
      </c>
      <c r="E97" s="36">
        <v>650</v>
      </c>
      <c r="F97" s="36"/>
      <c r="G97" s="19">
        <v>1450</v>
      </c>
      <c r="H97" s="30">
        <v>1450</v>
      </c>
      <c r="I97" s="30">
        <v>0</v>
      </c>
      <c r="J97" s="30">
        <v>0</v>
      </c>
      <c r="K97" s="30">
        <v>0</v>
      </c>
      <c r="L97" s="30">
        <v>0</v>
      </c>
      <c r="M97" s="46">
        <v>0</v>
      </c>
      <c r="N97" s="30">
        <v>0</v>
      </c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</row>
    <row r="98" spans="1:29" s="19" customFormat="1" ht="16.5" customHeight="1">
      <c r="A98" s="39"/>
      <c r="B98" s="43"/>
      <c r="C98" s="43">
        <v>4300</v>
      </c>
      <c r="D98" s="36" t="s">
        <v>42</v>
      </c>
      <c r="E98" s="36"/>
      <c r="F98" s="36">
        <v>1000</v>
      </c>
      <c r="G98" s="19">
        <v>8600</v>
      </c>
      <c r="H98" s="30">
        <v>8600</v>
      </c>
      <c r="I98" s="30">
        <v>0</v>
      </c>
      <c r="J98" s="30">
        <v>0</v>
      </c>
      <c r="K98" s="30">
        <v>0</v>
      </c>
      <c r="L98" s="30">
        <v>0</v>
      </c>
      <c r="M98" s="46">
        <v>0</v>
      </c>
      <c r="N98" s="30">
        <v>0</v>
      </c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</row>
    <row r="99" spans="1:29" s="19" customFormat="1" ht="26.25" customHeight="1">
      <c r="A99" s="39"/>
      <c r="B99" s="43"/>
      <c r="C99" s="43">
        <v>4390</v>
      </c>
      <c r="D99" s="36" t="s">
        <v>456</v>
      </c>
      <c r="E99" s="36"/>
      <c r="F99" s="36">
        <v>740</v>
      </c>
      <c r="G99" s="19">
        <v>1860</v>
      </c>
      <c r="H99" s="30">
        <v>1860</v>
      </c>
      <c r="I99" s="30">
        <v>0</v>
      </c>
      <c r="J99" s="30">
        <v>0</v>
      </c>
      <c r="K99" s="30">
        <v>0</v>
      </c>
      <c r="L99" s="30">
        <v>0</v>
      </c>
      <c r="M99" s="46">
        <v>0</v>
      </c>
      <c r="N99" s="30">
        <v>0</v>
      </c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</row>
    <row r="100" spans="1:29" s="19" customFormat="1" ht="16.5" customHeight="1">
      <c r="A100" s="39"/>
      <c r="B100" s="43"/>
      <c r="C100" s="43">
        <v>4410</v>
      </c>
      <c r="D100" s="36" t="s">
        <v>205</v>
      </c>
      <c r="E100" s="36"/>
      <c r="F100" s="36">
        <v>500</v>
      </c>
      <c r="G100" s="19">
        <v>200</v>
      </c>
      <c r="H100" s="30">
        <v>200</v>
      </c>
      <c r="I100" s="30">
        <v>0</v>
      </c>
      <c r="J100" s="30">
        <v>0</v>
      </c>
      <c r="K100" s="30">
        <v>0</v>
      </c>
      <c r="L100" s="30">
        <v>0</v>
      </c>
      <c r="M100" s="46">
        <v>0</v>
      </c>
      <c r="N100" s="30">
        <v>0</v>
      </c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</row>
    <row r="101" spans="1:29" s="19" customFormat="1" ht="26.25" customHeight="1">
      <c r="A101" s="39"/>
      <c r="B101" s="43"/>
      <c r="C101" s="43">
        <v>4610</v>
      </c>
      <c r="D101" s="34" t="s">
        <v>457</v>
      </c>
      <c r="E101" s="36"/>
      <c r="F101" s="36">
        <v>300</v>
      </c>
      <c r="G101" s="19">
        <v>700</v>
      </c>
      <c r="H101" s="30">
        <v>700</v>
      </c>
      <c r="I101" s="30">
        <v>0</v>
      </c>
      <c r="J101" s="30">
        <v>0</v>
      </c>
      <c r="K101" s="30">
        <v>0</v>
      </c>
      <c r="L101" s="30">
        <v>0</v>
      </c>
      <c r="M101" s="46">
        <v>0</v>
      </c>
      <c r="N101" s="30">
        <v>0</v>
      </c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</row>
    <row r="102" spans="1:29" s="19" customFormat="1" ht="26.25" customHeight="1">
      <c r="A102" s="39"/>
      <c r="B102" s="43"/>
      <c r="C102" s="43">
        <v>4750</v>
      </c>
      <c r="D102" s="36" t="s">
        <v>207</v>
      </c>
      <c r="E102" s="36"/>
      <c r="F102" s="36">
        <v>800</v>
      </c>
      <c r="G102" s="19">
        <v>400</v>
      </c>
      <c r="H102" s="30">
        <v>400</v>
      </c>
      <c r="I102" s="30">
        <v>0</v>
      </c>
      <c r="J102" s="30">
        <v>0</v>
      </c>
      <c r="K102" s="30">
        <v>0</v>
      </c>
      <c r="L102" s="30">
        <v>0</v>
      </c>
      <c r="M102" s="46">
        <v>0</v>
      </c>
      <c r="N102" s="30">
        <v>0</v>
      </c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</row>
    <row r="103" spans="1:29" s="33" customFormat="1" ht="20.25" customHeight="1">
      <c r="A103" s="21" t="s">
        <v>20</v>
      </c>
      <c r="B103" s="41"/>
      <c r="C103" s="41"/>
      <c r="D103" s="31" t="s">
        <v>49</v>
      </c>
      <c r="E103" s="31">
        <f>SUM(E104,E109,E111,E113,E115)</f>
        <v>65752</v>
      </c>
      <c r="F103" s="31">
        <f>SUM(F104,F109,F111,F113,F115)</f>
        <v>49269</v>
      </c>
      <c r="G103" s="22">
        <v>3990582</v>
      </c>
      <c r="H103" s="22">
        <v>3990582</v>
      </c>
      <c r="I103" s="22">
        <v>291691</v>
      </c>
      <c r="J103" s="22">
        <v>174861</v>
      </c>
      <c r="K103" s="22">
        <v>0</v>
      </c>
      <c r="L103" s="22">
        <v>0</v>
      </c>
      <c r="M103" s="22">
        <v>0</v>
      </c>
      <c r="N103" s="22">
        <v>0</v>
      </c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</row>
    <row r="104" spans="1:29" s="19" customFormat="1" ht="41.25" customHeight="1">
      <c r="A104" s="39"/>
      <c r="B104" s="43">
        <v>85212</v>
      </c>
      <c r="C104" s="43"/>
      <c r="D104" s="92" t="s">
        <v>251</v>
      </c>
      <c r="E104" s="36">
        <v>42920</v>
      </c>
      <c r="F104" s="36"/>
      <c r="G104" s="19">
        <v>2730620</v>
      </c>
      <c r="H104" s="19">
        <v>2730620</v>
      </c>
      <c r="I104" s="19">
        <v>62132</v>
      </c>
      <c r="J104" s="19">
        <v>109215</v>
      </c>
      <c r="K104" s="19">
        <v>0</v>
      </c>
      <c r="L104" s="19">
        <v>0</v>
      </c>
      <c r="M104" s="19">
        <v>0</v>
      </c>
      <c r="N104" s="19">
        <v>0</v>
      </c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</row>
    <row r="105" spans="1:29" s="19" customFormat="1" ht="15" customHeight="1">
      <c r="A105" s="39"/>
      <c r="B105" s="43"/>
      <c r="C105" s="43">
        <v>3110</v>
      </c>
      <c r="D105" s="92" t="s">
        <v>133</v>
      </c>
      <c r="E105" s="36">
        <v>41670</v>
      </c>
      <c r="F105" s="36"/>
      <c r="G105" s="19">
        <v>2542063</v>
      </c>
      <c r="H105" s="19">
        <v>2542063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</row>
    <row r="106" spans="1:29" s="19" customFormat="1" ht="15" customHeight="1">
      <c r="A106" s="39"/>
      <c r="B106" s="43"/>
      <c r="C106" s="43">
        <v>4210</v>
      </c>
      <c r="D106" s="92" t="s">
        <v>41</v>
      </c>
      <c r="E106" s="36">
        <v>700</v>
      </c>
      <c r="F106" s="36"/>
      <c r="G106" s="19">
        <v>9845</v>
      </c>
      <c r="H106" s="19">
        <v>9845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</row>
    <row r="107" spans="1:29" s="19" customFormat="1" ht="15" customHeight="1">
      <c r="A107" s="39"/>
      <c r="B107" s="43"/>
      <c r="C107" s="43">
        <v>4300</v>
      </c>
      <c r="D107" s="92" t="s">
        <v>42</v>
      </c>
      <c r="E107" s="36">
        <v>200</v>
      </c>
      <c r="F107" s="36"/>
      <c r="G107" s="19">
        <v>711</v>
      </c>
      <c r="H107" s="19">
        <v>711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</row>
    <row r="108" spans="1:29" s="19" customFormat="1" ht="26.25" customHeight="1">
      <c r="A108" s="39"/>
      <c r="B108" s="43"/>
      <c r="C108" s="43">
        <v>4370</v>
      </c>
      <c r="D108" s="34" t="s">
        <v>435</v>
      </c>
      <c r="E108" s="36">
        <v>350</v>
      </c>
      <c r="F108" s="36"/>
      <c r="G108" s="19">
        <v>1427</v>
      </c>
      <c r="H108" s="19">
        <v>1427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</row>
    <row r="109" spans="1:29" s="19" customFormat="1" ht="28.5" customHeight="1">
      <c r="A109" s="39"/>
      <c r="B109" s="43">
        <v>85214</v>
      </c>
      <c r="C109" s="43"/>
      <c r="D109" s="7" t="s">
        <v>255</v>
      </c>
      <c r="E109" s="36">
        <v>14000</v>
      </c>
      <c r="F109" s="36">
        <v>25269</v>
      </c>
      <c r="G109" s="19">
        <v>429731</v>
      </c>
      <c r="H109" s="19">
        <v>429731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</row>
    <row r="110" spans="1:29" s="19" customFormat="1" ht="15" customHeight="1">
      <c r="A110" s="39"/>
      <c r="B110" s="43"/>
      <c r="C110" s="43">
        <v>3110</v>
      </c>
      <c r="D110" s="34" t="s">
        <v>133</v>
      </c>
      <c r="E110" s="36">
        <v>14000</v>
      </c>
      <c r="F110" s="36">
        <v>25269</v>
      </c>
      <c r="G110" s="19">
        <v>426731</v>
      </c>
      <c r="H110" s="19">
        <v>426731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</row>
    <row r="111" spans="1:29" s="19" customFormat="1" ht="15" customHeight="1">
      <c r="A111" s="39"/>
      <c r="B111" s="43">
        <v>85215</v>
      </c>
      <c r="C111" s="43"/>
      <c r="D111" s="34" t="s">
        <v>439</v>
      </c>
      <c r="E111" s="36"/>
      <c r="F111" s="36">
        <v>24000</v>
      </c>
      <c r="G111" s="19">
        <v>315000</v>
      </c>
      <c r="H111" s="19">
        <v>315000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</row>
    <row r="112" spans="1:29" s="19" customFormat="1" ht="15" customHeight="1">
      <c r="A112" s="39"/>
      <c r="B112" s="43"/>
      <c r="C112" s="43">
        <v>3110</v>
      </c>
      <c r="D112" s="34" t="s">
        <v>133</v>
      </c>
      <c r="E112" s="36"/>
      <c r="F112" s="36">
        <v>24000</v>
      </c>
      <c r="G112" s="19">
        <v>315000</v>
      </c>
      <c r="H112" s="19">
        <v>315000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</row>
    <row r="113" spans="1:29" s="19" customFormat="1" ht="15" customHeight="1">
      <c r="A113" s="39"/>
      <c r="B113" s="43">
        <v>85219</v>
      </c>
      <c r="C113" s="43"/>
      <c r="D113" s="34" t="s">
        <v>259</v>
      </c>
      <c r="E113" s="36">
        <v>3350</v>
      </c>
      <c r="F113" s="36"/>
      <c r="G113" s="19">
        <v>230332</v>
      </c>
      <c r="H113" s="19">
        <v>230332</v>
      </c>
      <c r="I113" s="19">
        <v>165755</v>
      </c>
      <c r="J113" s="19">
        <v>30813</v>
      </c>
      <c r="K113" s="19">
        <v>0</v>
      </c>
      <c r="L113" s="19">
        <v>0</v>
      </c>
      <c r="M113" s="19">
        <v>0</v>
      </c>
      <c r="N113" s="19">
        <v>0</v>
      </c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</row>
    <row r="114" spans="1:29" s="19" customFormat="1" ht="15" customHeight="1">
      <c r="A114" s="39"/>
      <c r="B114" s="43"/>
      <c r="C114" s="43">
        <v>4010</v>
      </c>
      <c r="D114" s="34" t="s">
        <v>77</v>
      </c>
      <c r="E114" s="36">
        <v>3350</v>
      </c>
      <c r="F114" s="36"/>
      <c r="G114" s="19">
        <v>155773</v>
      </c>
      <c r="H114" s="19">
        <v>155773</v>
      </c>
      <c r="I114" s="19">
        <v>155773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</row>
    <row r="115" spans="1:29" s="19" customFormat="1" ht="15" customHeight="1">
      <c r="A115" s="39"/>
      <c r="B115" s="43">
        <v>85295</v>
      </c>
      <c r="C115" s="43"/>
      <c r="D115" s="34" t="s">
        <v>9</v>
      </c>
      <c r="E115" s="36">
        <v>5482</v>
      </c>
      <c r="F115" s="36"/>
      <c r="G115" s="19">
        <v>131705</v>
      </c>
      <c r="H115" s="19">
        <v>131705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</row>
    <row r="116" spans="1:29" s="19" customFormat="1" ht="15" customHeight="1">
      <c r="A116" s="39"/>
      <c r="B116" s="43"/>
      <c r="C116" s="43">
        <v>3110</v>
      </c>
      <c r="D116" s="34" t="s">
        <v>133</v>
      </c>
      <c r="E116" s="36">
        <v>5482</v>
      </c>
      <c r="F116" s="36"/>
      <c r="G116" s="19">
        <v>125030</v>
      </c>
      <c r="H116" s="19">
        <v>125030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</row>
    <row r="117" spans="1:29" s="20" customFormat="1" ht="27.75" customHeight="1">
      <c r="A117" s="38">
        <v>853</v>
      </c>
      <c r="B117" s="42"/>
      <c r="C117" s="42"/>
      <c r="D117" s="35" t="s">
        <v>136</v>
      </c>
      <c r="E117" s="35">
        <f>SUM(E118)</f>
        <v>886</v>
      </c>
      <c r="F117" s="35">
        <f aca="true" t="shared" si="0" ref="F117:N117">SUM(F118)</f>
        <v>635</v>
      </c>
      <c r="G117" s="35">
        <v>179216</v>
      </c>
      <c r="H117" s="35">
        <f t="shared" si="0"/>
        <v>179216</v>
      </c>
      <c r="I117" s="35">
        <f t="shared" si="0"/>
        <v>99825</v>
      </c>
      <c r="J117" s="35">
        <f t="shared" si="0"/>
        <v>4257</v>
      </c>
      <c r="K117" s="35">
        <f t="shared" si="0"/>
        <v>0</v>
      </c>
      <c r="L117" s="35">
        <f t="shared" si="0"/>
        <v>0</v>
      </c>
      <c r="M117" s="35">
        <f t="shared" si="0"/>
        <v>0</v>
      </c>
      <c r="N117" s="35">
        <f t="shared" si="0"/>
        <v>0</v>
      </c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</row>
    <row r="118" spans="1:29" s="33" customFormat="1" ht="16.5" customHeight="1">
      <c r="A118" s="37"/>
      <c r="B118" s="40">
        <v>85395</v>
      </c>
      <c r="C118" s="40"/>
      <c r="D118" s="34" t="s">
        <v>9</v>
      </c>
      <c r="E118" s="34">
        <f>SUM(E119:E141)</f>
        <v>886</v>
      </c>
      <c r="F118" s="34">
        <f>SUM(F119:F140)</f>
        <v>635</v>
      </c>
      <c r="G118" s="34">
        <v>179216</v>
      </c>
      <c r="H118" s="34">
        <v>179216</v>
      </c>
      <c r="I118" s="34">
        <v>99825</v>
      </c>
      <c r="J118" s="34">
        <v>4257</v>
      </c>
      <c r="K118" s="34">
        <f>SUM(K119:K141)</f>
        <v>0</v>
      </c>
      <c r="L118" s="34">
        <f>SUM(L119:L140)</f>
        <v>0</v>
      </c>
      <c r="M118" s="34">
        <f>SUM(M119:M140)</f>
        <v>0</v>
      </c>
      <c r="N118" s="34">
        <f>SUM(N119:N140)</f>
        <v>0</v>
      </c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</row>
    <row r="119" spans="1:29" s="33" customFormat="1" ht="12.75" hidden="1">
      <c r="A119" s="37"/>
      <c r="B119" s="40"/>
      <c r="C119" s="40">
        <v>3119</v>
      </c>
      <c r="D119" s="34" t="s">
        <v>133</v>
      </c>
      <c r="E119" s="34"/>
      <c r="F119" s="34"/>
      <c r="G119" s="12">
        <v>5205</v>
      </c>
      <c r="H119" s="12">
        <v>5205</v>
      </c>
      <c r="I119" s="30">
        <v>0</v>
      </c>
      <c r="J119" s="30">
        <v>0</v>
      </c>
      <c r="K119" s="30">
        <v>0</v>
      </c>
      <c r="L119" s="30">
        <v>0</v>
      </c>
      <c r="M119" s="46">
        <v>0</v>
      </c>
      <c r="N119" s="30">
        <v>0</v>
      </c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</row>
    <row r="120" spans="1:29" s="33" customFormat="1" ht="12.75" hidden="1">
      <c r="A120" s="37"/>
      <c r="B120" s="40"/>
      <c r="C120" s="40">
        <v>4018</v>
      </c>
      <c r="D120" s="34" t="s">
        <v>77</v>
      </c>
      <c r="E120" s="34"/>
      <c r="F120" s="34"/>
      <c r="G120" s="12">
        <v>8778</v>
      </c>
      <c r="H120" s="12">
        <v>8778</v>
      </c>
      <c r="I120" s="30">
        <v>8778</v>
      </c>
      <c r="J120" s="30">
        <v>0</v>
      </c>
      <c r="K120" s="30">
        <v>0</v>
      </c>
      <c r="L120" s="30">
        <v>0</v>
      </c>
      <c r="M120" s="46">
        <v>0</v>
      </c>
      <c r="N120" s="30">
        <v>0</v>
      </c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</row>
    <row r="121" spans="1:29" s="33" customFormat="1" ht="12.75" hidden="1">
      <c r="A121" s="37"/>
      <c r="B121" s="40"/>
      <c r="C121" s="40">
        <v>4019</v>
      </c>
      <c r="D121" s="34" t="s">
        <v>77</v>
      </c>
      <c r="E121" s="34"/>
      <c r="F121" s="34"/>
      <c r="G121" s="12">
        <v>462</v>
      </c>
      <c r="H121" s="12">
        <v>462</v>
      </c>
      <c r="I121" s="30">
        <v>462</v>
      </c>
      <c r="J121" s="30">
        <v>0</v>
      </c>
      <c r="K121" s="30">
        <v>0</v>
      </c>
      <c r="L121" s="30">
        <v>0</v>
      </c>
      <c r="M121" s="46">
        <v>0</v>
      </c>
      <c r="N121" s="30">
        <v>0</v>
      </c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</row>
    <row r="122" spans="1:29" s="33" customFormat="1" ht="15" customHeight="1">
      <c r="A122" s="37"/>
      <c r="B122" s="40"/>
      <c r="C122" s="40">
        <v>4118</v>
      </c>
      <c r="D122" s="34" t="s">
        <v>39</v>
      </c>
      <c r="E122" s="34">
        <v>318</v>
      </c>
      <c r="F122" s="34"/>
      <c r="G122" s="12">
        <v>3308</v>
      </c>
      <c r="H122" s="12">
        <v>3308</v>
      </c>
      <c r="I122" s="30">
        <v>0</v>
      </c>
      <c r="J122" s="30">
        <v>3308</v>
      </c>
      <c r="K122" s="30">
        <v>0</v>
      </c>
      <c r="L122" s="30">
        <v>0</v>
      </c>
      <c r="M122" s="46">
        <v>0</v>
      </c>
      <c r="N122" s="30">
        <v>0</v>
      </c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</row>
    <row r="123" spans="1:29" s="33" customFormat="1" ht="16.5" customHeight="1">
      <c r="A123" s="37"/>
      <c r="B123" s="40"/>
      <c r="C123" s="40">
        <v>4119</v>
      </c>
      <c r="D123" s="34" t="s">
        <v>39</v>
      </c>
      <c r="E123" s="34">
        <v>66</v>
      </c>
      <c r="F123" s="34"/>
      <c r="G123" s="12">
        <v>370</v>
      </c>
      <c r="H123" s="30">
        <v>370</v>
      </c>
      <c r="I123" s="30">
        <v>0</v>
      </c>
      <c r="J123" s="30">
        <v>370</v>
      </c>
      <c r="K123" s="30">
        <v>0</v>
      </c>
      <c r="L123" s="30">
        <v>0</v>
      </c>
      <c r="M123" s="46">
        <v>0</v>
      </c>
      <c r="N123" s="30">
        <v>0</v>
      </c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</row>
    <row r="124" spans="1:29" s="33" customFormat="1" ht="16.5" customHeight="1">
      <c r="A124" s="37"/>
      <c r="B124" s="40"/>
      <c r="C124" s="40">
        <v>4128</v>
      </c>
      <c r="D124" s="34" t="s">
        <v>43</v>
      </c>
      <c r="E124" s="34">
        <v>52</v>
      </c>
      <c r="F124" s="34"/>
      <c r="G124" s="12">
        <v>512</v>
      </c>
      <c r="H124" s="30">
        <v>512</v>
      </c>
      <c r="I124" s="30">
        <v>0</v>
      </c>
      <c r="J124" s="30">
        <v>512</v>
      </c>
      <c r="K124" s="30">
        <v>0</v>
      </c>
      <c r="L124" s="30">
        <v>0</v>
      </c>
      <c r="M124" s="46">
        <v>0</v>
      </c>
      <c r="N124" s="30">
        <v>0</v>
      </c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</row>
    <row r="125" spans="1:29" s="33" customFormat="1" ht="16.5" customHeight="1">
      <c r="A125" s="37"/>
      <c r="B125" s="40"/>
      <c r="C125" s="40">
        <v>4129</v>
      </c>
      <c r="D125" s="34" t="s">
        <v>43</v>
      </c>
      <c r="E125" s="34">
        <v>11</v>
      </c>
      <c r="F125" s="34"/>
      <c r="G125" s="12">
        <v>67</v>
      </c>
      <c r="H125" s="12">
        <v>67</v>
      </c>
      <c r="I125" s="12">
        <v>0</v>
      </c>
      <c r="J125" s="12">
        <v>67</v>
      </c>
      <c r="K125" s="12">
        <v>0</v>
      </c>
      <c r="L125" s="12">
        <v>0</v>
      </c>
      <c r="M125" s="12">
        <v>0</v>
      </c>
      <c r="N125" s="12">
        <v>0</v>
      </c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</row>
    <row r="126" spans="1:29" s="33" customFormat="1" ht="16.5" customHeight="1">
      <c r="A126" s="37"/>
      <c r="B126" s="40"/>
      <c r="C126" s="40">
        <v>4178</v>
      </c>
      <c r="D126" s="34" t="s">
        <v>40</v>
      </c>
      <c r="E126" s="34"/>
      <c r="F126" s="34">
        <v>370</v>
      </c>
      <c r="G126" s="12">
        <v>77666</v>
      </c>
      <c r="H126" s="12">
        <v>77666</v>
      </c>
      <c r="I126" s="12">
        <v>77666</v>
      </c>
      <c r="J126" s="12"/>
      <c r="K126" s="12"/>
      <c r="L126" s="12"/>
      <c r="M126" s="12"/>
      <c r="N126" s="12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</row>
    <row r="127" spans="1:29" s="33" customFormat="1" ht="16.5" customHeight="1">
      <c r="A127" s="37"/>
      <c r="B127" s="40"/>
      <c r="C127" s="40">
        <v>4179</v>
      </c>
      <c r="D127" s="34" t="s">
        <v>40</v>
      </c>
      <c r="E127" s="34">
        <v>10</v>
      </c>
      <c r="F127" s="34">
        <v>65</v>
      </c>
      <c r="G127" s="12">
        <v>12909</v>
      </c>
      <c r="H127" s="12">
        <v>12909</v>
      </c>
      <c r="I127" s="12">
        <v>12909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</row>
    <row r="128" spans="1:29" s="33" customFormat="1" ht="16.5" customHeight="1">
      <c r="A128" s="37"/>
      <c r="B128" s="40"/>
      <c r="C128" s="40">
        <v>4218</v>
      </c>
      <c r="D128" s="34" t="s">
        <v>41</v>
      </c>
      <c r="E128" s="34">
        <v>165</v>
      </c>
      <c r="F128" s="34"/>
      <c r="G128" s="12">
        <v>7813</v>
      </c>
      <c r="H128" s="12">
        <v>7813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</row>
    <row r="129" spans="1:29" s="33" customFormat="1" ht="16.5" customHeight="1">
      <c r="A129" s="37"/>
      <c r="B129" s="40"/>
      <c r="C129" s="40">
        <v>4219</v>
      </c>
      <c r="D129" s="34" t="s">
        <v>41</v>
      </c>
      <c r="E129" s="34">
        <v>77</v>
      </c>
      <c r="F129" s="34"/>
      <c r="G129" s="12">
        <v>903</v>
      </c>
      <c r="H129" s="12">
        <v>903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</row>
    <row r="130" spans="1:29" s="33" customFormat="1" ht="16.5" customHeight="1" hidden="1">
      <c r="A130" s="37"/>
      <c r="B130" s="40"/>
      <c r="C130" s="40">
        <v>4228</v>
      </c>
      <c r="D130" s="34" t="s">
        <v>78</v>
      </c>
      <c r="E130" s="34"/>
      <c r="F130" s="34"/>
      <c r="G130" s="12">
        <v>88</v>
      </c>
      <c r="H130" s="12">
        <v>88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</row>
    <row r="131" spans="1:29" s="33" customFormat="1" ht="16.5" customHeight="1" hidden="1">
      <c r="A131" s="37"/>
      <c r="B131" s="40"/>
      <c r="C131" s="40">
        <v>4229</v>
      </c>
      <c r="D131" s="34" t="s">
        <v>78</v>
      </c>
      <c r="E131" s="34"/>
      <c r="F131" s="34"/>
      <c r="G131" s="12">
        <v>5</v>
      </c>
      <c r="H131" s="12">
        <v>5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</row>
    <row r="132" spans="1:29" s="33" customFormat="1" ht="25.5">
      <c r="A132" s="37"/>
      <c r="B132" s="40"/>
      <c r="C132" s="40">
        <v>4249</v>
      </c>
      <c r="D132" s="34" t="s">
        <v>201</v>
      </c>
      <c r="E132" s="34">
        <v>100</v>
      </c>
      <c r="F132" s="34"/>
      <c r="G132" s="12">
        <v>5135</v>
      </c>
      <c r="H132" s="12">
        <v>5135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</row>
    <row r="133" spans="1:29" s="33" customFormat="1" ht="12.75" hidden="1">
      <c r="A133" s="37"/>
      <c r="B133" s="40"/>
      <c r="C133" s="40">
        <v>4288</v>
      </c>
      <c r="D133" s="34" t="s">
        <v>176</v>
      </c>
      <c r="E133" s="34"/>
      <c r="F133" s="34"/>
      <c r="G133" s="12">
        <v>475</v>
      </c>
      <c r="H133" s="12">
        <v>475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</row>
    <row r="134" spans="1:29" s="33" customFormat="1" ht="12.75" hidden="1">
      <c r="A134" s="37"/>
      <c r="B134" s="40"/>
      <c r="C134" s="40">
        <v>4289</v>
      </c>
      <c r="D134" s="34" t="s">
        <v>176</v>
      </c>
      <c r="E134" s="34"/>
      <c r="F134" s="34"/>
      <c r="G134" s="12">
        <v>25</v>
      </c>
      <c r="H134" s="12">
        <v>25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</row>
    <row r="135" spans="1:29" s="33" customFormat="1" ht="16.5" customHeight="1">
      <c r="A135" s="37"/>
      <c r="B135" s="40"/>
      <c r="C135" s="40">
        <v>4308</v>
      </c>
      <c r="D135" s="34" t="s">
        <v>42</v>
      </c>
      <c r="E135" s="34"/>
      <c r="F135" s="34">
        <v>170</v>
      </c>
      <c r="G135" s="12">
        <v>20879</v>
      </c>
      <c r="H135" s="12">
        <v>20879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</row>
    <row r="136" spans="1:29" s="33" customFormat="1" ht="16.5" customHeight="1">
      <c r="A136" s="37"/>
      <c r="B136" s="40"/>
      <c r="C136" s="40">
        <v>4309</v>
      </c>
      <c r="D136" s="34" t="s">
        <v>42</v>
      </c>
      <c r="E136" s="34"/>
      <c r="F136" s="34">
        <v>30</v>
      </c>
      <c r="G136" s="12">
        <v>1316</v>
      </c>
      <c r="H136" s="12">
        <v>1316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</row>
    <row r="137" spans="1:29" s="33" customFormat="1" ht="27.75" customHeight="1">
      <c r="A137" s="37"/>
      <c r="B137" s="40"/>
      <c r="C137" s="40">
        <v>4369</v>
      </c>
      <c r="D137" s="34" t="s">
        <v>203</v>
      </c>
      <c r="E137" s="34">
        <v>15</v>
      </c>
      <c r="F137" s="34"/>
      <c r="G137" s="12">
        <v>195</v>
      </c>
      <c r="H137" s="12">
        <v>195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</row>
    <row r="138" spans="1:29" s="33" customFormat="1" ht="16.5" customHeight="1">
      <c r="A138" s="37"/>
      <c r="B138" s="40"/>
      <c r="C138" s="40">
        <v>4419</v>
      </c>
      <c r="D138" s="34" t="s">
        <v>205</v>
      </c>
      <c r="E138" s="34">
        <v>29</v>
      </c>
      <c r="F138" s="34"/>
      <c r="G138" s="12">
        <v>100</v>
      </c>
      <c r="H138" s="12">
        <v>100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</row>
    <row r="139" spans="1:29" s="33" customFormat="1" ht="29.25" customHeight="1">
      <c r="A139" s="37"/>
      <c r="B139" s="40"/>
      <c r="C139" s="40">
        <v>4748</v>
      </c>
      <c r="D139" s="34" t="s">
        <v>177</v>
      </c>
      <c r="E139" s="34">
        <v>5</v>
      </c>
      <c r="F139" s="34"/>
      <c r="G139" s="12">
        <v>1354</v>
      </c>
      <c r="H139" s="12">
        <v>1354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</row>
    <row r="140" spans="1:29" s="33" customFormat="1" ht="31.5" customHeight="1">
      <c r="A140" s="37"/>
      <c r="B140" s="40"/>
      <c r="C140" s="40">
        <v>4749</v>
      </c>
      <c r="D140" s="34" t="s">
        <v>177</v>
      </c>
      <c r="E140" s="34">
        <v>11</v>
      </c>
      <c r="F140" s="34"/>
      <c r="G140" s="12">
        <v>219</v>
      </c>
      <c r="H140" s="12">
        <v>219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</row>
    <row r="141" spans="1:29" s="33" customFormat="1" ht="27" customHeight="1">
      <c r="A141" s="37"/>
      <c r="B141" s="40"/>
      <c r="C141" s="40">
        <v>4759</v>
      </c>
      <c r="D141" s="34" t="s">
        <v>207</v>
      </c>
      <c r="E141" s="34">
        <v>27</v>
      </c>
      <c r="F141" s="34"/>
      <c r="G141" s="12">
        <v>240</v>
      </c>
      <c r="H141" s="12">
        <v>240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</row>
    <row r="142" spans="1:29" s="33" customFormat="1" ht="18" customHeight="1">
      <c r="A142" s="21">
        <v>854</v>
      </c>
      <c r="B142" s="41"/>
      <c r="C142" s="41"/>
      <c r="D142" s="31" t="s">
        <v>15</v>
      </c>
      <c r="E142" s="31">
        <f>SUM(E143,E148,E154,E156)</f>
        <v>61551</v>
      </c>
      <c r="F142" s="31">
        <f aca="true" t="shared" si="1" ref="F142:L142">SUM(F143,F148,F154,F156)</f>
        <v>10220</v>
      </c>
      <c r="G142" s="31">
        <f t="shared" si="1"/>
        <v>297081</v>
      </c>
      <c r="H142" s="31">
        <f t="shared" si="1"/>
        <v>297081</v>
      </c>
      <c r="I142" s="31">
        <f t="shared" si="1"/>
        <v>113769</v>
      </c>
      <c r="J142" s="31">
        <f t="shared" si="1"/>
        <v>21049</v>
      </c>
      <c r="K142" s="31">
        <f t="shared" si="1"/>
        <v>0</v>
      </c>
      <c r="L142" s="31">
        <f t="shared" si="1"/>
        <v>0</v>
      </c>
      <c r="M142" s="22">
        <v>0</v>
      </c>
      <c r="N142" s="22">
        <v>0</v>
      </c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</row>
    <row r="143" spans="1:29" s="19" customFormat="1" ht="18" customHeight="1">
      <c r="A143" s="39"/>
      <c r="B143" s="43">
        <v>85401</v>
      </c>
      <c r="C143" s="43"/>
      <c r="D143" s="36" t="s">
        <v>210</v>
      </c>
      <c r="E143" s="36">
        <v>3700</v>
      </c>
      <c r="F143" s="36">
        <v>200</v>
      </c>
      <c r="G143" s="19">
        <v>128621</v>
      </c>
      <c r="H143" s="19">
        <v>128621</v>
      </c>
      <c r="I143" s="19">
        <v>95736</v>
      </c>
      <c r="J143" s="19">
        <v>17697</v>
      </c>
      <c r="K143" s="19">
        <v>0</v>
      </c>
      <c r="L143" s="19">
        <v>0</v>
      </c>
      <c r="M143" s="19">
        <v>0</v>
      </c>
      <c r="N143" s="19">
        <v>0</v>
      </c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</row>
    <row r="144" spans="1:29" s="19" customFormat="1" ht="15" customHeight="1">
      <c r="A144" s="39"/>
      <c r="B144" s="43"/>
      <c r="C144" s="43">
        <v>4010</v>
      </c>
      <c r="D144" s="36" t="s">
        <v>77</v>
      </c>
      <c r="E144" s="36">
        <v>2500</v>
      </c>
      <c r="F144" s="36"/>
      <c r="G144" s="19">
        <v>87990</v>
      </c>
      <c r="H144" s="19">
        <v>87990</v>
      </c>
      <c r="I144" s="19">
        <v>87990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</row>
    <row r="145" spans="1:29" s="19" customFormat="1" ht="15" customHeight="1">
      <c r="A145" s="39"/>
      <c r="B145" s="43"/>
      <c r="C145" s="43">
        <v>4110</v>
      </c>
      <c r="D145" s="36" t="s">
        <v>39</v>
      </c>
      <c r="E145" s="36">
        <v>1000</v>
      </c>
      <c r="F145" s="36"/>
      <c r="G145" s="19">
        <v>15202</v>
      </c>
      <c r="H145" s="19">
        <v>15202</v>
      </c>
      <c r="I145" s="19">
        <v>0</v>
      </c>
      <c r="J145" s="19">
        <v>15202</v>
      </c>
      <c r="K145" s="19">
        <v>0</v>
      </c>
      <c r="L145" s="19">
        <v>0</v>
      </c>
      <c r="M145" s="19">
        <v>0</v>
      </c>
      <c r="N145" s="19">
        <v>0</v>
      </c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</row>
    <row r="146" spans="1:29" s="19" customFormat="1" ht="15" customHeight="1">
      <c r="A146" s="39"/>
      <c r="B146" s="43"/>
      <c r="C146" s="43">
        <v>4120</v>
      </c>
      <c r="D146" s="36" t="s">
        <v>43</v>
      </c>
      <c r="E146" s="36">
        <v>200</v>
      </c>
      <c r="F146" s="36"/>
      <c r="G146" s="19">
        <v>2495</v>
      </c>
      <c r="H146" s="19">
        <v>2495</v>
      </c>
      <c r="I146" s="19">
        <v>0</v>
      </c>
      <c r="J146" s="19">
        <v>2495</v>
      </c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</row>
    <row r="147" spans="1:29" s="19" customFormat="1" ht="15" customHeight="1">
      <c r="A147" s="39"/>
      <c r="B147" s="43"/>
      <c r="C147" s="43">
        <v>4280</v>
      </c>
      <c r="D147" s="36" t="s">
        <v>176</v>
      </c>
      <c r="E147" s="36"/>
      <c r="F147" s="36">
        <v>200</v>
      </c>
      <c r="G147" s="19">
        <v>100</v>
      </c>
      <c r="H147" s="19">
        <v>100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</row>
    <row r="148" spans="1:29" s="19" customFormat="1" ht="15" customHeight="1">
      <c r="A148" s="39"/>
      <c r="B148" s="43">
        <v>85404</v>
      </c>
      <c r="C148" s="43"/>
      <c r="D148" s="173" t="s">
        <v>262</v>
      </c>
      <c r="E148" s="36">
        <v>2520</v>
      </c>
      <c r="F148" s="36">
        <v>2520</v>
      </c>
      <c r="G148" s="19">
        <v>24293</v>
      </c>
      <c r="H148" s="19">
        <v>24293</v>
      </c>
      <c r="I148" s="19">
        <v>18033</v>
      </c>
      <c r="J148" s="19">
        <v>3352</v>
      </c>
      <c r="K148" s="19">
        <v>0</v>
      </c>
      <c r="L148" s="19">
        <v>0</v>
      </c>
      <c r="M148" s="19">
        <v>0</v>
      </c>
      <c r="N148" s="19">
        <v>0</v>
      </c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</row>
    <row r="149" spans="1:29" s="19" customFormat="1" ht="15" customHeight="1">
      <c r="A149" s="39"/>
      <c r="B149" s="43"/>
      <c r="C149" s="43">
        <v>4010</v>
      </c>
      <c r="D149" s="36" t="s">
        <v>77</v>
      </c>
      <c r="E149" s="36">
        <v>2000</v>
      </c>
      <c r="F149" s="36">
        <v>2000</v>
      </c>
      <c r="G149" s="19">
        <v>17937</v>
      </c>
      <c r="H149" s="19">
        <v>17937</v>
      </c>
      <c r="I149" s="19">
        <v>17937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</row>
    <row r="150" spans="1:29" s="19" customFormat="1" ht="15" customHeight="1">
      <c r="A150" s="39"/>
      <c r="B150" s="43"/>
      <c r="C150" s="43">
        <v>4040</v>
      </c>
      <c r="D150" s="36" t="s">
        <v>440</v>
      </c>
      <c r="E150" s="36"/>
      <c r="F150" s="36">
        <v>74</v>
      </c>
      <c r="G150" s="19">
        <v>96</v>
      </c>
      <c r="H150" s="19">
        <v>96</v>
      </c>
      <c r="I150" s="19">
        <v>96</v>
      </c>
      <c r="K150" s="19">
        <v>0</v>
      </c>
      <c r="L150" s="19">
        <v>0</v>
      </c>
      <c r="M150" s="19">
        <v>0</v>
      </c>
      <c r="N150" s="19">
        <v>0</v>
      </c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</row>
    <row r="151" spans="1:29" s="19" customFormat="1" ht="15" customHeight="1">
      <c r="A151" s="39"/>
      <c r="B151" s="43"/>
      <c r="C151" s="43">
        <v>4110</v>
      </c>
      <c r="D151" s="36" t="s">
        <v>39</v>
      </c>
      <c r="E151" s="36">
        <v>305</v>
      </c>
      <c r="F151" s="36">
        <v>305</v>
      </c>
      <c r="G151" s="19">
        <v>2907</v>
      </c>
      <c r="H151" s="19">
        <v>2907</v>
      </c>
      <c r="I151" s="19">
        <v>0</v>
      </c>
      <c r="J151" s="19">
        <v>2907</v>
      </c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</row>
    <row r="152" spans="1:29" s="19" customFormat="1" ht="15" customHeight="1">
      <c r="A152" s="39"/>
      <c r="B152" s="43"/>
      <c r="C152" s="43">
        <v>4120</v>
      </c>
      <c r="D152" s="36" t="s">
        <v>43</v>
      </c>
      <c r="E152" s="36">
        <v>49</v>
      </c>
      <c r="F152" s="36">
        <v>49</v>
      </c>
      <c r="G152" s="19">
        <v>445</v>
      </c>
      <c r="H152" s="19">
        <v>445</v>
      </c>
      <c r="I152" s="19">
        <v>0</v>
      </c>
      <c r="J152" s="19">
        <v>445</v>
      </c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</row>
    <row r="153" spans="1:29" s="19" customFormat="1" ht="31.5" customHeight="1">
      <c r="A153" s="39"/>
      <c r="B153" s="43"/>
      <c r="C153" s="43">
        <v>4240</v>
      </c>
      <c r="D153" s="36" t="s">
        <v>201</v>
      </c>
      <c r="E153" s="36">
        <v>166</v>
      </c>
      <c r="F153" s="36">
        <v>92</v>
      </c>
      <c r="G153" s="19">
        <v>1574</v>
      </c>
      <c r="H153" s="19">
        <v>1574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</row>
    <row r="154" spans="1:29" s="19" customFormat="1" ht="15" customHeight="1">
      <c r="A154" s="39"/>
      <c r="B154" s="43">
        <v>85415</v>
      </c>
      <c r="C154" s="43"/>
      <c r="D154" s="36" t="s">
        <v>441</v>
      </c>
      <c r="E154" s="36">
        <v>55331</v>
      </c>
      <c r="F154" s="36"/>
      <c r="G154" s="19">
        <v>143667</v>
      </c>
      <c r="H154" s="19">
        <v>143667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</row>
    <row r="155" spans="1:29" s="19" customFormat="1" ht="26.25" customHeight="1">
      <c r="A155" s="39"/>
      <c r="B155" s="43"/>
      <c r="C155" s="43">
        <v>3260</v>
      </c>
      <c r="D155" s="36" t="s">
        <v>442</v>
      </c>
      <c r="E155" s="36">
        <v>55331</v>
      </c>
      <c r="F155" s="36"/>
      <c r="G155" s="19">
        <v>132667</v>
      </c>
      <c r="H155" s="19">
        <v>132667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</row>
    <row r="156" spans="1:29" s="19" customFormat="1" ht="15" customHeight="1">
      <c r="A156" s="39"/>
      <c r="B156" s="43">
        <v>85495</v>
      </c>
      <c r="C156" s="43"/>
      <c r="D156" s="36" t="s">
        <v>9</v>
      </c>
      <c r="E156" s="36"/>
      <c r="F156" s="36">
        <v>7500</v>
      </c>
      <c r="G156" s="19">
        <v>500</v>
      </c>
      <c r="H156" s="19">
        <v>500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</row>
    <row r="157" spans="1:29" s="19" customFormat="1" ht="41.25" customHeight="1">
      <c r="A157" s="39"/>
      <c r="B157" s="43"/>
      <c r="C157" s="43">
        <v>2310</v>
      </c>
      <c r="D157" s="34" t="s">
        <v>438</v>
      </c>
      <c r="E157" s="36"/>
      <c r="F157" s="36">
        <v>3000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</row>
    <row r="158" spans="1:29" s="19" customFormat="1" ht="15" customHeight="1">
      <c r="A158" s="39"/>
      <c r="B158" s="43"/>
      <c r="C158" s="43">
        <v>4210</v>
      </c>
      <c r="D158" s="34" t="s">
        <v>41</v>
      </c>
      <c r="E158" s="36"/>
      <c r="F158" s="36">
        <v>2500</v>
      </c>
      <c r="G158" s="19">
        <v>500</v>
      </c>
      <c r="H158" s="19">
        <v>500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</row>
    <row r="159" spans="1:29" s="19" customFormat="1" ht="15" customHeight="1">
      <c r="A159" s="39"/>
      <c r="B159" s="43"/>
      <c r="C159" s="43">
        <v>4300</v>
      </c>
      <c r="D159" s="36" t="s">
        <v>42</v>
      </c>
      <c r="E159" s="36"/>
      <c r="F159" s="36">
        <v>1800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</row>
    <row r="160" spans="1:29" s="19" customFormat="1" ht="15" customHeight="1">
      <c r="A160" s="39"/>
      <c r="B160" s="43"/>
      <c r="C160" s="43">
        <v>4430</v>
      </c>
      <c r="D160" s="36" t="s">
        <v>206</v>
      </c>
      <c r="E160" s="36"/>
      <c r="F160" s="36">
        <v>200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</row>
    <row r="161" spans="1:29" s="33" customFormat="1" ht="25.5">
      <c r="A161" s="21">
        <v>900</v>
      </c>
      <c r="B161" s="41"/>
      <c r="C161" s="41"/>
      <c r="D161" s="31" t="s">
        <v>16</v>
      </c>
      <c r="E161" s="31">
        <v>23200</v>
      </c>
      <c r="F161" s="31">
        <v>16700</v>
      </c>
      <c r="G161" s="31">
        <v>919518</v>
      </c>
      <c r="H161" s="31">
        <v>627454</v>
      </c>
      <c r="I161" s="22">
        <v>178098</v>
      </c>
      <c r="J161" s="22">
        <v>35341</v>
      </c>
      <c r="K161" s="22">
        <v>33360</v>
      </c>
      <c r="L161" s="22">
        <v>0</v>
      </c>
      <c r="M161" s="22">
        <v>0</v>
      </c>
      <c r="N161" s="22">
        <v>292064</v>
      </c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</row>
    <row r="162" spans="1:29" s="19" customFormat="1" ht="14.25" customHeight="1">
      <c r="A162" s="39"/>
      <c r="B162" s="43">
        <v>90001</v>
      </c>
      <c r="C162" s="43"/>
      <c r="D162" s="36" t="s">
        <v>443</v>
      </c>
      <c r="E162" s="36">
        <v>7500</v>
      </c>
      <c r="F162" s="36">
        <v>10000</v>
      </c>
      <c r="G162" s="36">
        <v>193024</v>
      </c>
      <c r="H162" s="36">
        <v>33360</v>
      </c>
      <c r="I162" s="19">
        <v>0</v>
      </c>
      <c r="J162" s="19">
        <v>0</v>
      </c>
      <c r="K162" s="19">
        <v>33360</v>
      </c>
      <c r="L162" s="19">
        <v>0</v>
      </c>
      <c r="M162" s="135">
        <v>0</v>
      </c>
      <c r="N162" s="19">
        <v>159664</v>
      </c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</row>
    <row r="163" spans="1:29" s="19" customFormat="1" ht="25.5">
      <c r="A163" s="39"/>
      <c r="B163" s="43"/>
      <c r="C163" s="43">
        <v>6050</v>
      </c>
      <c r="D163" s="36" t="s">
        <v>424</v>
      </c>
      <c r="E163" s="36">
        <v>7500</v>
      </c>
      <c r="F163" s="36">
        <v>10000</v>
      </c>
      <c r="G163" s="36">
        <v>159664</v>
      </c>
      <c r="H163" s="36">
        <v>0</v>
      </c>
      <c r="I163" s="19">
        <v>0</v>
      </c>
      <c r="J163" s="19">
        <v>0</v>
      </c>
      <c r="K163" s="19">
        <v>0</v>
      </c>
      <c r="L163" s="19">
        <v>0</v>
      </c>
      <c r="M163" s="135">
        <v>0</v>
      </c>
      <c r="N163" s="19">
        <v>159664</v>
      </c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</row>
    <row r="164" spans="1:29" s="19" customFormat="1" ht="16.5" customHeight="1">
      <c r="A164" s="39"/>
      <c r="B164" s="43">
        <v>90003</v>
      </c>
      <c r="C164" s="43"/>
      <c r="D164" s="34" t="s">
        <v>211</v>
      </c>
      <c r="E164" s="36">
        <v>5000</v>
      </c>
      <c r="F164" s="36"/>
      <c r="G164" s="36">
        <v>80573</v>
      </c>
      <c r="H164" s="36">
        <v>80573</v>
      </c>
      <c r="I164" s="19">
        <v>10882</v>
      </c>
      <c r="J164" s="19">
        <v>1591</v>
      </c>
      <c r="K164" s="19">
        <v>0</v>
      </c>
      <c r="L164" s="19">
        <v>0</v>
      </c>
      <c r="M164" s="135">
        <v>0</v>
      </c>
      <c r="N164" s="19">
        <v>0</v>
      </c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</row>
    <row r="165" spans="1:29" s="19" customFormat="1" ht="16.5" customHeight="1">
      <c r="A165" s="39"/>
      <c r="B165" s="43"/>
      <c r="C165" s="43">
        <v>4210</v>
      </c>
      <c r="D165" s="36" t="s">
        <v>41</v>
      </c>
      <c r="E165" s="36">
        <v>5000</v>
      </c>
      <c r="F165" s="36"/>
      <c r="G165" s="36">
        <v>37000</v>
      </c>
      <c r="H165" s="36">
        <v>37000</v>
      </c>
      <c r="I165" s="19">
        <v>0</v>
      </c>
      <c r="J165" s="19">
        <v>0</v>
      </c>
      <c r="K165" s="19">
        <v>0</v>
      </c>
      <c r="L165" s="19">
        <v>0</v>
      </c>
      <c r="M165" s="135">
        <v>0</v>
      </c>
      <c r="N165" s="19">
        <v>0</v>
      </c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</row>
    <row r="166" spans="1:29" s="19" customFormat="1" ht="16.5" customHeight="1">
      <c r="A166" s="39"/>
      <c r="B166" s="43">
        <v>90004</v>
      </c>
      <c r="C166" s="43"/>
      <c r="D166" s="36" t="s">
        <v>444</v>
      </c>
      <c r="E166" s="36">
        <v>700</v>
      </c>
      <c r="F166" s="36">
        <v>1700</v>
      </c>
      <c r="G166" s="36">
        <v>73500</v>
      </c>
      <c r="H166" s="36">
        <v>56100</v>
      </c>
      <c r="I166" s="19">
        <v>4400</v>
      </c>
      <c r="J166" s="19">
        <v>430</v>
      </c>
      <c r="K166" s="19">
        <v>0</v>
      </c>
      <c r="L166" s="19">
        <v>0</v>
      </c>
      <c r="M166" s="135">
        <v>0</v>
      </c>
      <c r="N166" s="19">
        <v>17400</v>
      </c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</row>
    <row r="167" spans="1:29" s="19" customFormat="1" ht="16.5" customHeight="1">
      <c r="A167" s="39"/>
      <c r="B167" s="43"/>
      <c r="C167" s="43">
        <v>4170</v>
      </c>
      <c r="D167" s="36" t="s">
        <v>40</v>
      </c>
      <c r="E167" s="36"/>
      <c r="F167" s="36">
        <v>1000</v>
      </c>
      <c r="G167" s="36">
        <v>4400</v>
      </c>
      <c r="H167" s="36">
        <v>4400</v>
      </c>
      <c r="I167" s="19">
        <v>4400</v>
      </c>
      <c r="J167" s="19">
        <v>0</v>
      </c>
      <c r="K167" s="19">
        <v>0</v>
      </c>
      <c r="L167" s="19">
        <v>0</v>
      </c>
      <c r="M167" s="135">
        <v>0</v>
      </c>
      <c r="N167" s="19">
        <v>0</v>
      </c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</row>
    <row r="168" spans="1:29" s="19" customFormat="1" ht="16.5" customHeight="1">
      <c r="A168" s="39"/>
      <c r="B168" s="43"/>
      <c r="C168" s="43">
        <v>4210</v>
      </c>
      <c r="D168" s="36" t="s">
        <v>41</v>
      </c>
      <c r="E168" s="36">
        <v>700</v>
      </c>
      <c r="F168" s="36"/>
      <c r="G168" s="36">
        <v>38300</v>
      </c>
      <c r="H168" s="36">
        <v>38300</v>
      </c>
      <c r="I168" s="19">
        <v>0</v>
      </c>
      <c r="J168" s="19">
        <v>0</v>
      </c>
      <c r="K168" s="19">
        <v>0</v>
      </c>
      <c r="L168" s="19">
        <v>0</v>
      </c>
      <c r="M168" s="135">
        <v>0</v>
      </c>
      <c r="N168" s="19">
        <v>0</v>
      </c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</row>
    <row r="169" spans="1:29" s="19" customFormat="1" ht="16.5" customHeight="1">
      <c r="A169" s="39"/>
      <c r="B169" s="43"/>
      <c r="C169" s="43">
        <v>4270</v>
      </c>
      <c r="D169" s="36" t="s">
        <v>202</v>
      </c>
      <c r="E169" s="36"/>
      <c r="F169" s="36">
        <v>700</v>
      </c>
      <c r="G169" s="36">
        <v>300</v>
      </c>
      <c r="H169" s="36">
        <v>300</v>
      </c>
      <c r="I169" s="19">
        <v>0</v>
      </c>
      <c r="J169" s="19">
        <v>0</v>
      </c>
      <c r="K169" s="19">
        <v>0</v>
      </c>
      <c r="L169" s="19">
        <v>0</v>
      </c>
      <c r="M169" s="135">
        <v>0</v>
      </c>
      <c r="N169" s="19">
        <v>0</v>
      </c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</row>
    <row r="170" spans="1:29" s="19" customFormat="1" ht="16.5" customHeight="1">
      <c r="A170" s="39"/>
      <c r="B170" s="43">
        <v>90015</v>
      </c>
      <c r="C170" s="43"/>
      <c r="D170" s="34" t="s">
        <v>445</v>
      </c>
      <c r="E170" s="36">
        <v>10000</v>
      </c>
      <c r="F170" s="36">
        <v>5000</v>
      </c>
      <c r="G170" s="36">
        <v>333350</v>
      </c>
      <c r="H170" s="36">
        <v>218350</v>
      </c>
      <c r="I170" s="19">
        <v>0</v>
      </c>
      <c r="J170" s="19">
        <v>0</v>
      </c>
      <c r="K170" s="19">
        <v>0</v>
      </c>
      <c r="L170" s="19">
        <v>0</v>
      </c>
      <c r="M170" s="135">
        <v>0</v>
      </c>
      <c r="N170" s="19">
        <v>115000</v>
      </c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</row>
    <row r="171" spans="1:29" s="19" customFormat="1" ht="16.5" customHeight="1">
      <c r="A171" s="39"/>
      <c r="B171" s="43"/>
      <c r="C171" s="43">
        <v>4210</v>
      </c>
      <c r="D171" s="36" t="s">
        <v>41</v>
      </c>
      <c r="E171" s="36">
        <v>5000</v>
      </c>
      <c r="F171" s="36"/>
      <c r="G171" s="36">
        <v>10000</v>
      </c>
      <c r="H171" s="36">
        <v>10000</v>
      </c>
      <c r="I171" s="19">
        <v>0</v>
      </c>
      <c r="J171" s="19">
        <v>0</v>
      </c>
      <c r="K171" s="19">
        <v>0</v>
      </c>
      <c r="L171" s="19">
        <v>0</v>
      </c>
      <c r="M171" s="135">
        <v>0</v>
      </c>
      <c r="N171" s="19">
        <v>0</v>
      </c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</row>
    <row r="172" spans="1:29" s="19" customFormat="1" ht="16.5" customHeight="1">
      <c r="A172" s="39"/>
      <c r="B172" s="43"/>
      <c r="C172" s="43">
        <v>4260</v>
      </c>
      <c r="D172" s="36" t="s">
        <v>428</v>
      </c>
      <c r="E172" s="36"/>
      <c r="F172" s="36">
        <v>5000</v>
      </c>
      <c r="G172" s="36">
        <v>125000</v>
      </c>
      <c r="H172" s="36">
        <v>125000</v>
      </c>
      <c r="I172" s="19">
        <v>0</v>
      </c>
      <c r="J172" s="19">
        <v>0</v>
      </c>
      <c r="K172" s="19">
        <v>0</v>
      </c>
      <c r="L172" s="19">
        <v>0</v>
      </c>
      <c r="M172" s="135">
        <v>0</v>
      </c>
      <c r="N172" s="19">
        <v>0</v>
      </c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</row>
    <row r="173" spans="1:29" s="19" customFormat="1" ht="24.75" customHeight="1">
      <c r="A173" s="39"/>
      <c r="B173" s="43"/>
      <c r="C173" s="43">
        <v>6050</v>
      </c>
      <c r="D173" s="36" t="s">
        <v>424</v>
      </c>
      <c r="E173" s="36">
        <v>5000</v>
      </c>
      <c r="F173" s="36"/>
      <c r="G173" s="36">
        <v>115000</v>
      </c>
      <c r="H173" s="36">
        <v>0</v>
      </c>
      <c r="I173" s="19">
        <v>0</v>
      </c>
      <c r="J173" s="19">
        <v>0</v>
      </c>
      <c r="K173" s="19">
        <v>0</v>
      </c>
      <c r="L173" s="19">
        <v>0</v>
      </c>
      <c r="M173" s="135">
        <v>0</v>
      </c>
      <c r="N173" s="19">
        <v>115000</v>
      </c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</row>
    <row r="174" spans="1:29" s="33" customFormat="1" ht="25.5">
      <c r="A174" s="21">
        <v>921</v>
      </c>
      <c r="B174" s="41"/>
      <c r="C174" s="41"/>
      <c r="D174" s="31" t="s">
        <v>17</v>
      </c>
      <c r="E174" s="31">
        <v>15000</v>
      </c>
      <c r="F174" s="31">
        <v>0</v>
      </c>
      <c r="G174" s="22">
        <v>664572</v>
      </c>
      <c r="H174" s="22">
        <v>664572</v>
      </c>
      <c r="I174" s="22">
        <v>7000</v>
      </c>
      <c r="J174" s="22">
        <v>0</v>
      </c>
      <c r="K174" s="22">
        <v>604000</v>
      </c>
      <c r="L174" s="22">
        <v>0</v>
      </c>
      <c r="M174" s="48">
        <v>0</v>
      </c>
      <c r="N174" s="22">
        <v>0</v>
      </c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</row>
    <row r="175" spans="1:29" s="19" customFormat="1" ht="14.25" customHeight="1">
      <c r="A175" s="39"/>
      <c r="B175" s="43">
        <v>92109</v>
      </c>
      <c r="C175" s="43"/>
      <c r="D175" s="36" t="s">
        <v>446</v>
      </c>
      <c r="E175" s="36">
        <v>5000</v>
      </c>
      <c r="F175" s="36"/>
      <c r="G175" s="19">
        <v>265000</v>
      </c>
      <c r="H175" s="19">
        <v>265000</v>
      </c>
      <c r="I175" s="19">
        <v>0</v>
      </c>
      <c r="J175" s="19">
        <v>0</v>
      </c>
      <c r="K175" s="19">
        <v>265000</v>
      </c>
      <c r="L175" s="19">
        <v>0</v>
      </c>
      <c r="M175" s="135">
        <v>0</v>
      </c>
      <c r="N175" s="19">
        <v>0</v>
      </c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</row>
    <row r="176" spans="1:29" s="19" customFormat="1" ht="27" customHeight="1">
      <c r="A176" s="39"/>
      <c r="B176" s="43"/>
      <c r="C176" s="43">
        <v>2480</v>
      </c>
      <c r="D176" s="34" t="s">
        <v>180</v>
      </c>
      <c r="E176" s="36">
        <v>5000</v>
      </c>
      <c r="F176" s="36"/>
      <c r="G176" s="19">
        <v>265000</v>
      </c>
      <c r="H176" s="19">
        <v>265000</v>
      </c>
      <c r="I176" s="19">
        <v>0</v>
      </c>
      <c r="J176" s="19">
        <v>0</v>
      </c>
      <c r="K176" s="19">
        <v>265000</v>
      </c>
      <c r="L176" s="19">
        <v>0</v>
      </c>
      <c r="M176" s="135">
        <v>0</v>
      </c>
      <c r="N176" s="19">
        <v>0</v>
      </c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</row>
    <row r="177" spans="1:29" s="33" customFormat="1" ht="16.5" customHeight="1">
      <c r="A177" s="37"/>
      <c r="B177" s="40">
        <v>92116</v>
      </c>
      <c r="C177" s="40"/>
      <c r="D177" s="34" t="s">
        <v>178</v>
      </c>
      <c r="E177" s="34">
        <v>10000</v>
      </c>
      <c r="F177" s="34"/>
      <c r="G177" s="12">
        <v>329000</v>
      </c>
      <c r="H177" s="12">
        <v>329000</v>
      </c>
      <c r="I177" s="12">
        <v>0</v>
      </c>
      <c r="J177" s="12">
        <v>0</v>
      </c>
      <c r="K177" s="12">
        <v>329000</v>
      </c>
      <c r="L177" s="12">
        <v>0</v>
      </c>
      <c r="M177" s="47">
        <v>0</v>
      </c>
      <c r="N177" s="12">
        <v>0</v>
      </c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</row>
    <row r="178" spans="1:29" s="33" customFormat="1" ht="25.5">
      <c r="A178" s="37"/>
      <c r="B178" s="40"/>
      <c r="C178" s="40" t="s">
        <v>179</v>
      </c>
      <c r="D178" s="34" t="s">
        <v>180</v>
      </c>
      <c r="E178" s="34">
        <v>10000</v>
      </c>
      <c r="F178" s="34"/>
      <c r="G178" s="12">
        <v>329000</v>
      </c>
      <c r="H178" s="12">
        <v>329000</v>
      </c>
      <c r="I178" s="12">
        <v>0</v>
      </c>
      <c r="J178" s="12">
        <v>0</v>
      </c>
      <c r="K178" s="12">
        <v>329000</v>
      </c>
      <c r="L178" s="12">
        <v>0</v>
      </c>
      <c r="M178" s="47">
        <v>0</v>
      </c>
      <c r="N178" s="12">
        <v>0</v>
      </c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</row>
    <row r="179" spans="1:29" s="33" customFormat="1" ht="18" customHeight="1">
      <c r="A179" s="21">
        <v>926</v>
      </c>
      <c r="B179" s="41"/>
      <c r="C179" s="41"/>
      <c r="D179" s="31" t="s">
        <v>18</v>
      </c>
      <c r="E179" s="31">
        <v>34000</v>
      </c>
      <c r="F179" s="31">
        <v>1000</v>
      </c>
      <c r="G179" s="22">
        <v>1523315</v>
      </c>
      <c r="H179" s="22">
        <v>193315</v>
      </c>
      <c r="I179" s="22">
        <v>25694</v>
      </c>
      <c r="J179" s="22">
        <v>4630</v>
      </c>
      <c r="K179" s="22">
        <v>110000</v>
      </c>
      <c r="L179" s="22">
        <v>0</v>
      </c>
      <c r="M179" s="48">
        <v>0</v>
      </c>
      <c r="N179" s="22">
        <v>1330000</v>
      </c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</row>
    <row r="180" spans="1:29" s="19" customFormat="1" ht="18" customHeight="1">
      <c r="A180" s="39"/>
      <c r="B180" s="43">
        <v>92601</v>
      </c>
      <c r="C180" s="43"/>
      <c r="D180" s="36" t="s">
        <v>447</v>
      </c>
      <c r="E180" s="36">
        <v>30000</v>
      </c>
      <c r="F180" s="36"/>
      <c r="G180" s="19">
        <v>1330000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35">
        <v>0</v>
      </c>
      <c r="N180" s="19">
        <v>1330000</v>
      </c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</row>
    <row r="181" spans="1:29" s="19" customFormat="1" ht="27.75" customHeight="1">
      <c r="A181" s="39"/>
      <c r="B181" s="43"/>
      <c r="C181" s="43">
        <v>6050</v>
      </c>
      <c r="D181" s="36" t="s">
        <v>424</v>
      </c>
      <c r="E181" s="36">
        <v>30000</v>
      </c>
      <c r="F181" s="36"/>
      <c r="G181" s="19">
        <v>1330000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35">
        <v>0</v>
      </c>
      <c r="N181" s="19">
        <v>1330000</v>
      </c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</row>
    <row r="182" spans="1:29" s="19" customFormat="1" ht="18" customHeight="1">
      <c r="A182" s="39"/>
      <c r="B182" s="43">
        <v>92695</v>
      </c>
      <c r="C182" s="43"/>
      <c r="D182" s="36" t="s">
        <v>9</v>
      </c>
      <c r="E182" s="36">
        <v>4000</v>
      </c>
      <c r="F182" s="36">
        <v>1000</v>
      </c>
      <c r="G182" s="19">
        <v>83315</v>
      </c>
      <c r="H182" s="19">
        <v>83316</v>
      </c>
      <c r="I182" s="19">
        <v>25694</v>
      </c>
      <c r="J182" s="19">
        <v>4630</v>
      </c>
      <c r="K182" s="19">
        <v>0</v>
      </c>
      <c r="L182" s="19">
        <v>0</v>
      </c>
      <c r="M182" s="135">
        <v>0</v>
      </c>
      <c r="N182" s="19">
        <v>0</v>
      </c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</row>
    <row r="183" spans="1:29" s="19" customFormat="1" ht="18" customHeight="1">
      <c r="A183" s="39"/>
      <c r="B183" s="43"/>
      <c r="C183" s="43">
        <v>4210</v>
      </c>
      <c r="D183" s="36" t="s">
        <v>41</v>
      </c>
      <c r="E183" s="36">
        <v>4000</v>
      </c>
      <c r="F183" s="36"/>
      <c r="G183" s="19">
        <v>34700</v>
      </c>
      <c r="H183" s="19">
        <v>34700</v>
      </c>
      <c r="I183" s="19">
        <v>0</v>
      </c>
      <c r="J183" s="19">
        <v>0</v>
      </c>
      <c r="K183" s="19">
        <v>0</v>
      </c>
      <c r="L183" s="19">
        <v>0</v>
      </c>
      <c r="M183" s="135">
        <v>0</v>
      </c>
      <c r="N183" s="19">
        <v>0</v>
      </c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</row>
    <row r="184" spans="1:29" s="19" customFormat="1" ht="16.5" customHeight="1">
      <c r="A184" s="39"/>
      <c r="B184" s="43"/>
      <c r="C184" s="43">
        <v>4300</v>
      </c>
      <c r="D184" s="36" t="s">
        <v>42</v>
      </c>
      <c r="E184" s="36"/>
      <c r="F184" s="36">
        <v>1000</v>
      </c>
      <c r="G184" s="19">
        <v>5104</v>
      </c>
      <c r="H184" s="19">
        <v>5104</v>
      </c>
      <c r="I184" s="19">
        <v>0</v>
      </c>
      <c r="J184" s="19">
        <v>0</v>
      </c>
      <c r="K184" s="19">
        <v>0</v>
      </c>
      <c r="L184" s="19">
        <v>0</v>
      </c>
      <c r="M184" s="135">
        <v>0</v>
      </c>
      <c r="N184" s="19">
        <v>0</v>
      </c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</row>
    <row r="185" spans="1:29" s="53" customFormat="1" ht="25.5" customHeight="1">
      <c r="A185" s="294" t="s">
        <v>36</v>
      </c>
      <c r="B185" s="294"/>
      <c r="C185" s="294"/>
      <c r="D185" s="294"/>
      <c r="E185" s="96">
        <f>SUM(E179,E174,E161,E142,E59,E56,E53,E52,E47,E42,E27,E24,E18,E14,E13,E7,E117,E103,E91)</f>
        <v>377692</v>
      </c>
      <c r="F185" s="96">
        <f aca="true" t="shared" si="2" ref="F185:N185">SUM(F179,F174,F161,F142,F59,F56,F53,F52,F47,F42,F27,F24,F18,F14,F13,F7,F117,F103,F91)</f>
        <v>362355</v>
      </c>
      <c r="G185" s="96">
        <f t="shared" si="2"/>
        <v>15252547</v>
      </c>
      <c r="H185" s="96">
        <f t="shared" si="2"/>
        <v>13191563</v>
      </c>
      <c r="I185" s="96">
        <f t="shared" si="2"/>
        <v>4776867</v>
      </c>
      <c r="J185" s="96">
        <f t="shared" si="2"/>
        <v>936195</v>
      </c>
      <c r="K185" s="96">
        <f t="shared" si="2"/>
        <v>819669</v>
      </c>
      <c r="L185" s="96">
        <f t="shared" si="2"/>
        <v>44577</v>
      </c>
      <c r="M185" s="96">
        <f t="shared" si="2"/>
        <v>6211</v>
      </c>
      <c r="N185" s="96">
        <f t="shared" si="2"/>
        <v>2060984</v>
      </c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</row>
    <row r="186" spans="1:29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</row>
    <row r="187" spans="1:29" ht="12.75">
      <c r="A187" s="27"/>
      <c r="B187" s="23"/>
      <c r="C187" s="23"/>
      <c r="D187" s="58"/>
      <c r="E187" s="58"/>
      <c r="F187" s="58"/>
      <c r="G187" s="23"/>
      <c r="H187" s="23"/>
      <c r="I187" s="23"/>
      <c r="J187" s="23"/>
      <c r="K187" s="23"/>
      <c r="L187" s="23"/>
      <c r="M187" s="23"/>
      <c r="N187" s="23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</row>
    <row r="188" spans="15:29" ht="12.75"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</row>
    <row r="205" ht="13.5" customHeight="1"/>
  </sheetData>
  <sheetProtection/>
  <mergeCells count="13">
    <mergeCell ref="F3:F5"/>
    <mergeCell ref="H4:H5"/>
    <mergeCell ref="I4:M4"/>
    <mergeCell ref="N4:N5"/>
    <mergeCell ref="A185:D185"/>
    <mergeCell ref="A1:N1"/>
    <mergeCell ref="A3:A5"/>
    <mergeCell ref="B3:B5"/>
    <mergeCell ref="C3:C5"/>
    <mergeCell ref="D3:D5"/>
    <mergeCell ref="G3:G5"/>
    <mergeCell ref="H3:N3"/>
    <mergeCell ref="E3:E5"/>
  </mergeCells>
  <printOptions/>
  <pageMargins left="0.9055118110236221" right="0.7480314960629921" top="0.86" bottom="0.69" header="0.53" footer="0.46"/>
  <pageSetup horizontalDpi="600" verticalDpi="600" orientation="landscape" paperSize="9" scale="82" r:id="rId1"/>
  <headerFooter alignWithMargins="0">
    <oddHeader>&amp;R&amp;"Arial,Pogrubiony"&amp;11Załącznik Nr 2&amp;"Arial,Normalny" do uchwały Nr XVIII/102/2008  Rady Miasta Radziejów z dnia 7 listopada 2008 roku&amp;10 
</oddHeader>
    <oddFooter>&amp;C&amp;P</oddFooter>
  </headerFooter>
  <colBreaks count="1" manualBreakCount="1">
    <brk id="14" max="65535" man="1"/>
  </colBreaks>
  <ignoredErrors>
    <ignoredError sqref="A7 A5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8.140625" style="0" customWidth="1"/>
    <col min="4" max="4" width="6.421875" style="0" customWidth="1"/>
    <col min="5" max="5" width="29.00390625" style="0" customWidth="1"/>
    <col min="6" max="6" width="10.7109375" style="0" customWidth="1"/>
    <col min="7" max="7" width="10.8515625" style="0" customWidth="1"/>
    <col min="8" max="8" width="10.421875" style="0" customWidth="1"/>
    <col min="9" max="9" width="9.8515625" style="0" customWidth="1"/>
    <col min="10" max="10" width="10.00390625" style="0" customWidth="1"/>
    <col min="11" max="12" width="10.57421875" style="0" customWidth="1"/>
    <col min="13" max="13" width="9.8515625" style="0" customWidth="1"/>
    <col min="14" max="14" width="10.140625" style="0" customWidth="1"/>
    <col min="15" max="15" width="11.140625" style="0" customWidth="1"/>
  </cols>
  <sheetData>
    <row r="1" spans="1:15" ht="30.75" customHeight="1">
      <c r="A1" s="300" t="s">
        <v>354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ht="13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75" t="s">
        <v>51</v>
      </c>
    </row>
    <row r="3" spans="1:15" ht="12.75" customHeight="1">
      <c r="A3" s="305" t="s">
        <v>52</v>
      </c>
      <c r="B3" s="306" t="s">
        <v>0</v>
      </c>
      <c r="C3" s="306" t="s">
        <v>298</v>
      </c>
      <c r="D3" s="306" t="s">
        <v>299</v>
      </c>
      <c r="E3" s="304" t="s">
        <v>355</v>
      </c>
      <c r="F3" s="304" t="s">
        <v>301</v>
      </c>
      <c r="G3" s="301" t="s">
        <v>356</v>
      </c>
      <c r="H3" s="304" t="s">
        <v>53</v>
      </c>
      <c r="I3" s="304"/>
      <c r="J3" s="304"/>
      <c r="K3" s="304"/>
      <c r="L3" s="304"/>
      <c r="M3" s="304"/>
      <c r="N3" s="304"/>
      <c r="O3" s="304" t="s">
        <v>373</v>
      </c>
    </row>
    <row r="4" spans="1:15" ht="24.75" customHeight="1">
      <c r="A4" s="305"/>
      <c r="B4" s="306"/>
      <c r="C4" s="306"/>
      <c r="D4" s="306"/>
      <c r="E4" s="304"/>
      <c r="F4" s="304"/>
      <c r="G4" s="302"/>
      <c r="H4" s="304" t="s">
        <v>357</v>
      </c>
      <c r="I4" s="304" t="s">
        <v>306</v>
      </c>
      <c r="J4" s="304"/>
      <c r="K4" s="304"/>
      <c r="L4" s="304"/>
      <c r="M4" s="304" t="s">
        <v>358</v>
      </c>
      <c r="N4" s="304" t="s">
        <v>359</v>
      </c>
      <c r="O4" s="304"/>
    </row>
    <row r="5" spans="1:15" ht="12.75" customHeight="1">
      <c r="A5" s="305"/>
      <c r="B5" s="306"/>
      <c r="C5" s="306"/>
      <c r="D5" s="306"/>
      <c r="E5" s="304"/>
      <c r="F5" s="304"/>
      <c r="G5" s="302"/>
      <c r="H5" s="304"/>
      <c r="I5" s="304" t="s">
        <v>307</v>
      </c>
      <c r="J5" s="304" t="s">
        <v>308</v>
      </c>
      <c r="K5" s="304" t="s">
        <v>360</v>
      </c>
      <c r="L5" s="304" t="s">
        <v>310</v>
      </c>
      <c r="M5" s="304"/>
      <c r="N5" s="304"/>
      <c r="O5" s="304"/>
    </row>
    <row r="6" spans="1:15" ht="14.25" customHeight="1">
      <c r="A6" s="305"/>
      <c r="B6" s="306"/>
      <c r="C6" s="306"/>
      <c r="D6" s="306"/>
      <c r="E6" s="304"/>
      <c r="F6" s="304"/>
      <c r="G6" s="302"/>
      <c r="H6" s="304"/>
      <c r="I6" s="304"/>
      <c r="J6" s="304"/>
      <c r="K6" s="304"/>
      <c r="L6" s="304"/>
      <c r="M6" s="304"/>
      <c r="N6" s="304"/>
      <c r="O6" s="304"/>
    </row>
    <row r="7" spans="1:15" ht="36" customHeight="1">
      <c r="A7" s="305"/>
      <c r="B7" s="306"/>
      <c r="C7" s="306"/>
      <c r="D7" s="306"/>
      <c r="E7" s="304"/>
      <c r="F7" s="304"/>
      <c r="G7" s="303"/>
      <c r="H7" s="304"/>
      <c r="I7" s="304"/>
      <c r="J7" s="304"/>
      <c r="K7" s="304"/>
      <c r="L7" s="304"/>
      <c r="M7" s="304"/>
      <c r="N7" s="304"/>
      <c r="O7" s="304"/>
    </row>
    <row r="8" spans="1:15" ht="12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  <c r="O8" s="51">
        <v>15</v>
      </c>
    </row>
    <row r="9" spans="1:15" s="49" customFormat="1" ht="49.5" customHeight="1">
      <c r="A9" s="221" t="s">
        <v>54</v>
      </c>
      <c r="B9" s="222">
        <v>700</v>
      </c>
      <c r="C9" s="222">
        <v>70095</v>
      </c>
      <c r="D9" s="222">
        <v>6060</v>
      </c>
      <c r="E9" s="223" t="s">
        <v>460</v>
      </c>
      <c r="F9" s="224">
        <v>201300</v>
      </c>
      <c r="G9" s="224">
        <v>176120</v>
      </c>
      <c r="H9" s="224">
        <v>25180</v>
      </c>
      <c r="I9" s="224">
        <v>25180</v>
      </c>
      <c r="J9" s="225">
        <v>0</v>
      </c>
      <c r="K9" s="223" t="s">
        <v>312</v>
      </c>
      <c r="L9" s="225">
        <v>0</v>
      </c>
      <c r="M9" s="224">
        <v>0</v>
      </c>
      <c r="N9" s="225">
        <v>0</v>
      </c>
      <c r="O9" s="226" t="s">
        <v>313</v>
      </c>
    </row>
    <row r="10" spans="1:15" s="49" customFormat="1" ht="53.25" customHeight="1">
      <c r="A10" s="227" t="s">
        <v>314</v>
      </c>
      <c r="B10" s="228">
        <v>801</v>
      </c>
      <c r="C10" s="228">
        <v>80101</v>
      </c>
      <c r="D10" s="228">
        <v>6060</v>
      </c>
      <c r="E10" s="229" t="s">
        <v>361</v>
      </c>
      <c r="F10" s="230">
        <v>252540</v>
      </c>
      <c r="G10" s="230">
        <v>220972</v>
      </c>
      <c r="H10" s="230">
        <v>31568</v>
      </c>
      <c r="I10" s="230">
        <v>31568</v>
      </c>
      <c r="J10" s="231">
        <v>0</v>
      </c>
      <c r="K10" s="229" t="s">
        <v>312</v>
      </c>
      <c r="L10" s="231">
        <v>0</v>
      </c>
      <c r="M10" s="230">
        <v>0</v>
      </c>
      <c r="N10" s="231">
        <v>0</v>
      </c>
      <c r="O10" s="232" t="s">
        <v>362</v>
      </c>
    </row>
    <row r="11" spans="1:15" s="151" customFormat="1" ht="42" customHeight="1">
      <c r="A11" s="221" t="s">
        <v>55</v>
      </c>
      <c r="B11" s="222">
        <v>801</v>
      </c>
      <c r="C11" s="222">
        <v>80101</v>
      </c>
      <c r="D11" s="222">
        <v>6050</v>
      </c>
      <c r="E11" s="223" t="s">
        <v>329</v>
      </c>
      <c r="F11" s="224">
        <v>3310876</v>
      </c>
      <c r="G11" s="224">
        <v>39247</v>
      </c>
      <c r="H11" s="224">
        <v>10000</v>
      </c>
      <c r="I11" s="224">
        <v>10000</v>
      </c>
      <c r="J11" s="225">
        <v>0</v>
      </c>
      <c r="K11" s="223" t="s">
        <v>312</v>
      </c>
      <c r="L11" s="225">
        <v>0</v>
      </c>
      <c r="M11" s="224">
        <v>0</v>
      </c>
      <c r="N11" s="224">
        <v>3261629</v>
      </c>
      <c r="O11" s="226" t="s">
        <v>313</v>
      </c>
    </row>
    <row r="12" spans="1:15" ht="48">
      <c r="A12" s="227" t="s">
        <v>56</v>
      </c>
      <c r="B12" s="222">
        <v>801</v>
      </c>
      <c r="C12" s="222">
        <v>80104</v>
      </c>
      <c r="D12" s="222">
        <v>6050</v>
      </c>
      <c r="E12" s="223" t="s">
        <v>363</v>
      </c>
      <c r="F12" s="224">
        <v>444447</v>
      </c>
      <c r="G12" s="224">
        <v>65429</v>
      </c>
      <c r="H12" s="224">
        <v>0</v>
      </c>
      <c r="I12" s="224">
        <v>0</v>
      </c>
      <c r="J12" s="225">
        <v>0</v>
      </c>
      <c r="K12" s="223" t="s">
        <v>312</v>
      </c>
      <c r="L12" s="225">
        <v>0</v>
      </c>
      <c r="M12" s="224">
        <v>0</v>
      </c>
      <c r="N12" s="224">
        <v>379018</v>
      </c>
      <c r="O12" s="226" t="s">
        <v>364</v>
      </c>
    </row>
    <row r="13" spans="1:15" ht="48">
      <c r="A13" s="221" t="s">
        <v>57</v>
      </c>
      <c r="B13" s="222">
        <v>600</v>
      </c>
      <c r="C13" s="222">
        <v>60016</v>
      </c>
      <c r="D13" s="222">
        <v>6050</v>
      </c>
      <c r="E13" s="223" t="s">
        <v>452</v>
      </c>
      <c r="F13" s="224">
        <v>490824</v>
      </c>
      <c r="G13" s="224">
        <v>0</v>
      </c>
      <c r="H13" s="224">
        <v>40824</v>
      </c>
      <c r="I13" s="224">
        <v>40824</v>
      </c>
      <c r="J13" s="225">
        <v>0</v>
      </c>
      <c r="K13" s="223" t="s">
        <v>312</v>
      </c>
      <c r="L13" s="225">
        <v>0</v>
      </c>
      <c r="M13" s="224">
        <v>0</v>
      </c>
      <c r="N13" s="224">
        <v>450000</v>
      </c>
      <c r="O13" s="226" t="s">
        <v>313</v>
      </c>
    </row>
    <row r="14" spans="1:15" ht="66" customHeight="1">
      <c r="A14" s="221" t="s">
        <v>58</v>
      </c>
      <c r="B14" s="222">
        <v>600</v>
      </c>
      <c r="C14" s="222">
        <v>60016</v>
      </c>
      <c r="D14" s="222">
        <v>6050</v>
      </c>
      <c r="E14" s="223" t="s">
        <v>458</v>
      </c>
      <c r="F14" s="224">
        <v>2956000</v>
      </c>
      <c r="G14" s="224">
        <v>0</v>
      </c>
      <c r="H14" s="224">
        <v>20000</v>
      </c>
      <c r="I14" s="224">
        <v>20000</v>
      </c>
      <c r="J14" s="224">
        <v>0</v>
      </c>
      <c r="K14" s="223" t="s">
        <v>377</v>
      </c>
      <c r="L14" s="225">
        <v>0</v>
      </c>
      <c r="M14" s="224">
        <v>20000</v>
      </c>
      <c r="N14" s="224">
        <v>2916000</v>
      </c>
      <c r="O14" s="226" t="s">
        <v>313</v>
      </c>
    </row>
    <row r="15" spans="1:15" ht="39.75" customHeight="1">
      <c r="A15" s="221" t="s">
        <v>316</v>
      </c>
      <c r="B15" s="222">
        <v>600</v>
      </c>
      <c r="C15" s="222">
        <v>60016</v>
      </c>
      <c r="D15" s="222">
        <v>6050</v>
      </c>
      <c r="E15" s="223" t="s">
        <v>450</v>
      </c>
      <c r="F15" s="224">
        <v>700150</v>
      </c>
      <c r="G15" s="224">
        <v>9150</v>
      </c>
      <c r="H15" s="224">
        <v>0</v>
      </c>
      <c r="I15" s="224">
        <v>0</v>
      </c>
      <c r="J15" s="224">
        <v>0</v>
      </c>
      <c r="K15" s="223" t="s">
        <v>459</v>
      </c>
      <c r="L15" s="225">
        <v>0</v>
      </c>
      <c r="M15" s="224">
        <v>691000</v>
      </c>
      <c r="N15" s="224">
        <v>0</v>
      </c>
      <c r="O15" s="226" t="s">
        <v>313</v>
      </c>
    </row>
    <row r="16" spans="1:15" ht="49.5" customHeight="1">
      <c r="A16" s="221" t="s">
        <v>318</v>
      </c>
      <c r="B16" s="222">
        <v>700</v>
      </c>
      <c r="C16" s="222">
        <v>70005</v>
      </c>
      <c r="D16" s="222">
        <v>6050</v>
      </c>
      <c r="E16" s="223" t="s">
        <v>374</v>
      </c>
      <c r="F16" s="224">
        <v>500000</v>
      </c>
      <c r="G16" s="224">
        <v>0</v>
      </c>
      <c r="H16" s="224">
        <v>20000</v>
      </c>
      <c r="I16" s="224">
        <v>20000</v>
      </c>
      <c r="J16" s="224">
        <v>0</v>
      </c>
      <c r="K16" s="223" t="s">
        <v>312</v>
      </c>
      <c r="L16" s="225">
        <v>0</v>
      </c>
      <c r="M16" s="224">
        <v>8000</v>
      </c>
      <c r="N16" s="224">
        <v>472000</v>
      </c>
      <c r="O16" s="226" t="s">
        <v>313</v>
      </c>
    </row>
    <row r="17" spans="1:15" ht="48">
      <c r="A17" s="221" t="s">
        <v>320</v>
      </c>
      <c r="B17" s="222">
        <v>700</v>
      </c>
      <c r="C17" s="222">
        <v>70005</v>
      </c>
      <c r="D17" s="222">
        <v>6050</v>
      </c>
      <c r="E17" s="223" t="s">
        <v>317</v>
      </c>
      <c r="F17" s="224">
        <v>1100000</v>
      </c>
      <c r="G17" s="224">
        <v>0</v>
      </c>
      <c r="H17" s="224">
        <v>20000</v>
      </c>
      <c r="I17" s="224">
        <v>20000</v>
      </c>
      <c r="J17" s="224">
        <v>0</v>
      </c>
      <c r="K17" s="223" t="s">
        <v>375</v>
      </c>
      <c r="L17" s="225">
        <v>0</v>
      </c>
      <c r="M17" s="224">
        <v>50000</v>
      </c>
      <c r="N17" s="224">
        <v>1030000</v>
      </c>
      <c r="O17" s="226" t="s">
        <v>313</v>
      </c>
    </row>
    <row r="18" spans="1:15" ht="60">
      <c r="A18" s="227" t="s">
        <v>322</v>
      </c>
      <c r="B18" s="222">
        <v>900</v>
      </c>
      <c r="C18" s="222">
        <v>90001</v>
      </c>
      <c r="D18" s="222">
        <v>6050</v>
      </c>
      <c r="E18" s="223" t="s">
        <v>331</v>
      </c>
      <c r="F18" s="224">
        <v>5717045</v>
      </c>
      <c r="G18" s="224">
        <v>40480</v>
      </c>
      <c r="H18" s="224">
        <v>18200</v>
      </c>
      <c r="I18" s="224">
        <v>18200</v>
      </c>
      <c r="J18" s="224">
        <v>0</v>
      </c>
      <c r="K18" s="223" t="s">
        <v>365</v>
      </c>
      <c r="L18" s="225">
        <v>0</v>
      </c>
      <c r="M18" s="224">
        <v>2384128</v>
      </c>
      <c r="N18" s="224">
        <v>3274237</v>
      </c>
      <c r="O18" s="226" t="s">
        <v>313</v>
      </c>
    </row>
    <row r="19" spans="1:15" ht="111.75" customHeight="1">
      <c r="A19" s="221" t="s">
        <v>325</v>
      </c>
      <c r="B19" s="222">
        <v>900</v>
      </c>
      <c r="C19" s="222">
        <v>90001</v>
      </c>
      <c r="D19" s="222">
        <v>6050</v>
      </c>
      <c r="E19" s="223" t="s">
        <v>366</v>
      </c>
      <c r="F19" s="224">
        <v>2407594</v>
      </c>
      <c r="G19" s="224">
        <v>24372</v>
      </c>
      <c r="H19" s="224">
        <v>80000</v>
      </c>
      <c r="I19" s="224">
        <v>80000</v>
      </c>
      <c r="J19" s="224">
        <v>0</v>
      </c>
      <c r="K19" s="223" t="s">
        <v>461</v>
      </c>
      <c r="L19" s="225">
        <v>0</v>
      </c>
      <c r="M19" s="233">
        <v>2303222</v>
      </c>
      <c r="N19" s="224">
        <v>0</v>
      </c>
      <c r="O19" s="226" t="s">
        <v>313</v>
      </c>
    </row>
    <row r="20" spans="1:15" ht="48">
      <c r="A20" s="221" t="s">
        <v>328</v>
      </c>
      <c r="B20" s="222">
        <v>900</v>
      </c>
      <c r="C20" s="222">
        <v>90001</v>
      </c>
      <c r="D20" s="222">
        <v>6050</v>
      </c>
      <c r="E20" s="223" t="s">
        <v>336</v>
      </c>
      <c r="F20" s="224">
        <v>2272824</v>
      </c>
      <c r="G20" s="224">
        <v>0</v>
      </c>
      <c r="H20" s="224">
        <v>17738</v>
      </c>
      <c r="I20" s="224">
        <v>17738</v>
      </c>
      <c r="J20" s="224">
        <v>0</v>
      </c>
      <c r="K20" s="223" t="s">
        <v>367</v>
      </c>
      <c r="L20" s="225">
        <v>0</v>
      </c>
      <c r="M20" s="224">
        <v>1127543</v>
      </c>
      <c r="N20" s="233">
        <v>1127543</v>
      </c>
      <c r="O20" s="226" t="s">
        <v>313</v>
      </c>
    </row>
    <row r="21" spans="1:15" ht="48">
      <c r="A21" s="221" t="s">
        <v>330</v>
      </c>
      <c r="B21" s="222">
        <v>900</v>
      </c>
      <c r="C21" s="222">
        <v>90001</v>
      </c>
      <c r="D21" s="222">
        <v>6050</v>
      </c>
      <c r="E21" s="223" t="s">
        <v>338</v>
      </c>
      <c r="F21" s="224">
        <v>1012177</v>
      </c>
      <c r="G21" s="224">
        <v>0</v>
      </c>
      <c r="H21" s="224">
        <v>16226</v>
      </c>
      <c r="I21" s="224">
        <v>16226</v>
      </c>
      <c r="J21" s="224">
        <v>0</v>
      </c>
      <c r="K21" s="223" t="s">
        <v>368</v>
      </c>
      <c r="L21" s="225">
        <v>0</v>
      </c>
      <c r="M21" s="224">
        <v>995951</v>
      </c>
      <c r="N21" s="224">
        <v>0</v>
      </c>
      <c r="O21" s="226" t="s">
        <v>313</v>
      </c>
    </row>
    <row r="22" spans="1:15" ht="63.75" customHeight="1">
      <c r="A22" s="227" t="s">
        <v>332</v>
      </c>
      <c r="B22" s="234">
        <v>900</v>
      </c>
      <c r="C22" s="234">
        <v>90001</v>
      </c>
      <c r="D22" s="222">
        <v>6050</v>
      </c>
      <c r="E22" s="223" t="s">
        <v>369</v>
      </c>
      <c r="F22" s="224">
        <v>260000</v>
      </c>
      <c r="G22" s="224">
        <v>6037</v>
      </c>
      <c r="H22" s="224">
        <v>0</v>
      </c>
      <c r="I22" s="224">
        <v>0</v>
      </c>
      <c r="J22" s="224">
        <v>0</v>
      </c>
      <c r="K22" s="223" t="s">
        <v>312</v>
      </c>
      <c r="L22" s="225">
        <v>0</v>
      </c>
      <c r="M22" s="224">
        <v>0</v>
      </c>
      <c r="N22" s="224">
        <v>253963</v>
      </c>
      <c r="O22" s="226" t="s">
        <v>313</v>
      </c>
    </row>
    <row r="23" spans="1:15" ht="48">
      <c r="A23" s="221" t="s">
        <v>334</v>
      </c>
      <c r="B23" s="222">
        <v>900</v>
      </c>
      <c r="C23" s="222">
        <v>90001</v>
      </c>
      <c r="D23" s="222">
        <v>6050</v>
      </c>
      <c r="E23" s="223" t="s">
        <v>370</v>
      </c>
      <c r="F23" s="224">
        <v>1000000</v>
      </c>
      <c r="G23" s="224">
        <v>0</v>
      </c>
      <c r="H23" s="224">
        <v>0</v>
      </c>
      <c r="I23" s="224">
        <v>0</v>
      </c>
      <c r="J23" s="224">
        <v>0</v>
      </c>
      <c r="K23" s="223" t="s">
        <v>312</v>
      </c>
      <c r="L23" s="225">
        <v>0</v>
      </c>
      <c r="M23" s="224">
        <v>0</v>
      </c>
      <c r="N23" s="224">
        <v>1000000</v>
      </c>
      <c r="O23" s="226" t="s">
        <v>313</v>
      </c>
    </row>
    <row r="24" spans="1:15" ht="48">
      <c r="A24" s="221" t="s">
        <v>335</v>
      </c>
      <c r="B24" s="222">
        <v>900</v>
      </c>
      <c r="C24" s="222">
        <v>90001</v>
      </c>
      <c r="D24" s="222">
        <v>6050</v>
      </c>
      <c r="E24" s="223" t="s">
        <v>371</v>
      </c>
      <c r="F24" s="224">
        <v>4000000</v>
      </c>
      <c r="G24" s="225">
        <v>0</v>
      </c>
      <c r="H24" s="225">
        <v>0</v>
      </c>
      <c r="I24" s="225">
        <v>0</v>
      </c>
      <c r="J24" s="225">
        <v>0</v>
      </c>
      <c r="K24" s="223" t="s">
        <v>312</v>
      </c>
      <c r="L24" s="225">
        <v>0</v>
      </c>
      <c r="M24" s="225">
        <v>0</v>
      </c>
      <c r="N24" s="224">
        <v>4000000</v>
      </c>
      <c r="O24" s="226" t="s">
        <v>313</v>
      </c>
    </row>
    <row r="25" spans="1:15" ht="60">
      <c r="A25" s="221" t="s">
        <v>337</v>
      </c>
      <c r="B25" s="222">
        <v>900</v>
      </c>
      <c r="C25" s="222">
        <v>90015</v>
      </c>
      <c r="D25" s="222">
        <v>6050</v>
      </c>
      <c r="E25" s="223" t="s">
        <v>376</v>
      </c>
      <c r="F25" s="224">
        <v>250000</v>
      </c>
      <c r="G25" s="224">
        <v>7370</v>
      </c>
      <c r="H25" s="224">
        <v>115000</v>
      </c>
      <c r="I25" s="224">
        <v>115000</v>
      </c>
      <c r="J25" s="224">
        <v>0</v>
      </c>
      <c r="K25" s="223" t="s">
        <v>312</v>
      </c>
      <c r="L25" s="224">
        <v>0</v>
      </c>
      <c r="M25" s="224">
        <v>50000</v>
      </c>
      <c r="N25" s="224">
        <v>77630</v>
      </c>
      <c r="O25" s="226" t="s">
        <v>313</v>
      </c>
    </row>
    <row r="26" spans="1:15" ht="48">
      <c r="A26" s="221" t="s">
        <v>340</v>
      </c>
      <c r="B26" s="222">
        <v>900</v>
      </c>
      <c r="C26" s="222">
        <v>90095</v>
      </c>
      <c r="D26" s="222">
        <v>6050</v>
      </c>
      <c r="E26" s="223" t="s">
        <v>451</v>
      </c>
      <c r="F26" s="224">
        <v>2000000</v>
      </c>
      <c r="G26" s="224">
        <v>0</v>
      </c>
      <c r="H26" s="224">
        <v>0</v>
      </c>
      <c r="I26" s="224">
        <v>0</v>
      </c>
      <c r="J26" s="224">
        <v>0</v>
      </c>
      <c r="K26" s="223" t="s">
        <v>312</v>
      </c>
      <c r="L26" s="224">
        <v>0</v>
      </c>
      <c r="M26" s="224">
        <v>10000</v>
      </c>
      <c r="N26" s="224">
        <v>1990000</v>
      </c>
      <c r="O26" s="226" t="s">
        <v>313</v>
      </c>
    </row>
    <row r="27" spans="1:15" ht="19.5" customHeight="1">
      <c r="A27" s="307" t="s">
        <v>59</v>
      </c>
      <c r="B27" s="307"/>
      <c r="C27" s="307"/>
      <c r="D27" s="307"/>
      <c r="E27" s="307"/>
      <c r="F27" s="235">
        <f>SUM(F9:F26)</f>
        <v>28875777</v>
      </c>
      <c r="G27" s="235">
        <f>SUM(G9:G26)</f>
        <v>589177</v>
      </c>
      <c r="H27" s="235">
        <f>SUM(H9:H26)</f>
        <v>414736</v>
      </c>
      <c r="I27" s="235">
        <f>SUM(I9:I26)</f>
        <v>414736</v>
      </c>
      <c r="J27" s="235">
        <f>SUM(J9:J25)</f>
        <v>0</v>
      </c>
      <c r="K27" s="235">
        <v>0</v>
      </c>
      <c r="L27" s="235">
        <f>SUM(L9:L25)</f>
        <v>0</v>
      </c>
      <c r="M27" s="235">
        <f>SUM(M9:M26)</f>
        <v>7639844</v>
      </c>
      <c r="N27" s="235">
        <f>SUM(N9:N26)</f>
        <v>20232020</v>
      </c>
      <c r="O27" s="236" t="s">
        <v>344</v>
      </c>
    </row>
    <row r="28" spans="1:15" ht="16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2.75">
      <c r="A29" s="23" t="s">
        <v>345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2" customHeight="1">
      <c r="A30" s="23" t="s">
        <v>346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.75">
      <c r="A31" s="23" t="s">
        <v>347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2.75">
      <c r="A32" s="23" t="s">
        <v>348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2.75">
      <c r="A34" s="237" t="s">
        <v>372</v>
      </c>
      <c r="B34" s="238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25.5" customHeight="1">
      <c r="A35" s="308" t="s">
        <v>462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</row>
    <row r="36" spans="1:15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4" ht="12.75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</row>
    <row r="38" spans="1:14" ht="12.75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</row>
    <row r="39" spans="1:14" ht="12.75">
      <c r="A39" s="207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8"/>
      <c r="N39" s="206"/>
    </row>
    <row r="40" spans="1:14" ht="12.7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</row>
  </sheetData>
  <sheetProtection/>
  <mergeCells count="20">
    <mergeCell ref="A27:E27"/>
    <mergeCell ref="A35:O35"/>
    <mergeCell ref="H3:N3"/>
    <mergeCell ref="O3:O7"/>
    <mergeCell ref="M4:M7"/>
    <mergeCell ref="N4:N7"/>
    <mergeCell ref="H4:H7"/>
    <mergeCell ref="I4:L4"/>
    <mergeCell ref="I5:I7"/>
    <mergeCell ref="J5:J7"/>
    <mergeCell ref="A1:O1"/>
    <mergeCell ref="G3:G7"/>
    <mergeCell ref="K5:K7"/>
    <mergeCell ref="L5:L7"/>
    <mergeCell ref="A3:A7"/>
    <mergeCell ref="F3:F7"/>
    <mergeCell ref="B3:B7"/>
    <mergeCell ref="C3:C7"/>
    <mergeCell ref="D3:D7"/>
    <mergeCell ref="E3:E7"/>
  </mergeCells>
  <printOptions/>
  <pageMargins left="0.7480314960629921" right="0.7086614173228347" top="0.95" bottom="0.984251968503937" header="0.65" footer="0.5118110236220472"/>
  <pageSetup horizontalDpi="600" verticalDpi="600" orientation="landscape" paperSize="9" scale="82" r:id="rId1"/>
  <headerFooter alignWithMargins="0">
    <oddHeader>&amp;R&amp;"Arial,Pogrubiony"&amp;11Załącznik Nr 3 &amp;"Arial,Normalny"do uchwały Nr XVIII/102/2008 Rady Miasta Radziejów z dnia 7 listopada 2008 roku  
</oddHeader>
  </headerFooter>
  <rowBreaks count="2" manualBreakCount="2">
    <brk id="16" max="14" man="1"/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5">
      <selection activeCell="E29" sqref="E29"/>
    </sheetView>
  </sheetViews>
  <sheetFormatPr defaultColWidth="9.140625" defaultRowHeight="12.75"/>
  <cols>
    <col min="1" max="1" width="4.57421875" style="0" customWidth="1"/>
    <col min="2" max="2" width="7.421875" style="0" customWidth="1"/>
    <col min="4" max="4" width="7.421875" style="0" customWidth="1"/>
    <col min="5" max="5" width="26.57421875" style="0" customWidth="1"/>
    <col min="6" max="6" width="10.7109375" style="0" customWidth="1"/>
    <col min="7" max="7" width="10.8515625" style="0" customWidth="1"/>
    <col min="8" max="8" width="10.421875" style="0" customWidth="1"/>
    <col min="9" max="9" width="9.8515625" style="0" customWidth="1"/>
    <col min="10" max="10" width="10.00390625" style="0" customWidth="1"/>
    <col min="11" max="12" width="10.57421875" style="0" customWidth="1"/>
    <col min="13" max="13" width="9.8515625" style="0" customWidth="1"/>
    <col min="14" max="14" width="11.7109375" style="0" customWidth="1"/>
  </cols>
  <sheetData>
    <row r="1" spans="1:14" ht="23.25" customHeight="1">
      <c r="A1" s="300" t="s">
        <v>297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ht="16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75" t="s">
        <v>51</v>
      </c>
    </row>
    <row r="3" spans="1:14" ht="12.75" customHeight="1">
      <c r="A3" s="306" t="s">
        <v>52</v>
      </c>
      <c r="B3" s="306" t="s">
        <v>0</v>
      </c>
      <c r="C3" s="306" t="s">
        <v>298</v>
      </c>
      <c r="D3" s="306" t="s">
        <v>299</v>
      </c>
      <c r="E3" s="304" t="s">
        <v>300</v>
      </c>
      <c r="F3" s="304" t="s">
        <v>301</v>
      </c>
      <c r="G3" s="220"/>
      <c r="H3" s="304" t="s">
        <v>53</v>
      </c>
      <c r="I3" s="304"/>
      <c r="J3" s="304"/>
      <c r="K3" s="304"/>
      <c r="L3" s="304"/>
      <c r="M3" s="301" t="s">
        <v>302</v>
      </c>
      <c r="N3" s="301" t="s">
        <v>303</v>
      </c>
    </row>
    <row r="4" spans="1:14" ht="37.5" customHeight="1">
      <c r="A4" s="306"/>
      <c r="B4" s="306"/>
      <c r="C4" s="306"/>
      <c r="D4" s="306"/>
      <c r="E4" s="304"/>
      <c r="F4" s="304"/>
      <c r="G4" s="301" t="s">
        <v>304</v>
      </c>
      <c r="H4" s="304" t="s">
        <v>305</v>
      </c>
      <c r="I4" s="304" t="s">
        <v>306</v>
      </c>
      <c r="J4" s="304"/>
      <c r="K4" s="304"/>
      <c r="L4" s="304"/>
      <c r="M4" s="302"/>
      <c r="N4" s="302"/>
    </row>
    <row r="5" spans="1:14" ht="12.75">
      <c r="A5" s="306"/>
      <c r="B5" s="306"/>
      <c r="C5" s="306"/>
      <c r="D5" s="306"/>
      <c r="E5" s="304"/>
      <c r="F5" s="304"/>
      <c r="G5" s="302"/>
      <c r="H5" s="304"/>
      <c r="I5" s="304" t="s">
        <v>307</v>
      </c>
      <c r="J5" s="304" t="s">
        <v>308</v>
      </c>
      <c r="K5" s="304" t="s">
        <v>309</v>
      </c>
      <c r="L5" s="304" t="s">
        <v>310</v>
      </c>
      <c r="M5" s="302"/>
      <c r="N5" s="302"/>
    </row>
    <row r="6" spans="1:14" ht="14.25" customHeight="1">
      <c r="A6" s="306"/>
      <c r="B6" s="306"/>
      <c r="C6" s="306"/>
      <c r="D6" s="306"/>
      <c r="E6" s="304"/>
      <c r="F6" s="304"/>
      <c r="G6" s="302"/>
      <c r="H6" s="304"/>
      <c r="I6" s="304"/>
      <c r="J6" s="304"/>
      <c r="K6" s="304"/>
      <c r="L6" s="304"/>
      <c r="M6" s="302"/>
      <c r="N6" s="302"/>
    </row>
    <row r="7" spans="1:14" ht="29.25" customHeight="1">
      <c r="A7" s="306"/>
      <c r="B7" s="306"/>
      <c r="C7" s="306"/>
      <c r="D7" s="306"/>
      <c r="E7" s="304"/>
      <c r="F7" s="304"/>
      <c r="G7" s="303"/>
      <c r="H7" s="304"/>
      <c r="I7" s="304"/>
      <c r="J7" s="304"/>
      <c r="K7" s="304"/>
      <c r="L7" s="304"/>
      <c r="M7" s="303"/>
      <c r="N7" s="303"/>
    </row>
    <row r="8" spans="1:14" ht="12" customHeight="1">
      <c r="A8" s="195">
        <v>1</v>
      </c>
      <c r="B8" s="195">
        <v>2</v>
      </c>
      <c r="C8" s="195">
        <v>3</v>
      </c>
      <c r="D8" s="195">
        <v>4</v>
      </c>
      <c r="E8" s="195">
        <v>5</v>
      </c>
      <c r="F8" s="195">
        <v>6</v>
      </c>
      <c r="G8" s="195"/>
      <c r="H8" s="195">
        <v>7</v>
      </c>
      <c r="I8" s="195">
        <v>8</v>
      </c>
      <c r="J8" s="195">
        <v>9</v>
      </c>
      <c r="K8" s="195">
        <v>10</v>
      </c>
      <c r="L8" s="195">
        <v>11</v>
      </c>
      <c r="M8" s="195"/>
      <c r="N8" s="195">
        <v>12</v>
      </c>
    </row>
    <row r="9" spans="1:14" s="49" customFormat="1" ht="49.5" customHeight="1">
      <c r="A9" s="196" t="s">
        <v>54</v>
      </c>
      <c r="B9" s="197">
        <v>600</v>
      </c>
      <c r="C9" s="197">
        <v>60016</v>
      </c>
      <c r="D9" s="197">
        <v>6050</v>
      </c>
      <c r="E9" s="198" t="s">
        <v>311</v>
      </c>
      <c r="F9" s="199">
        <v>80348</v>
      </c>
      <c r="G9" s="199">
        <v>0</v>
      </c>
      <c r="H9" s="199">
        <v>80348</v>
      </c>
      <c r="I9" s="199">
        <v>80348</v>
      </c>
      <c r="J9" s="199">
        <v>0</v>
      </c>
      <c r="K9" s="200" t="s">
        <v>312</v>
      </c>
      <c r="L9" s="199">
        <v>0</v>
      </c>
      <c r="M9" s="199">
        <v>0</v>
      </c>
      <c r="N9" s="201" t="s">
        <v>313</v>
      </c>
    </row>
    <row r="10" spans="1:14" s="49" customFormat="1" ht="53.25" customHeight="1">
      <c r="A10" s="196" t="s">
        <v>314</v>
      </c>
      <c r="B10" s="197">
        <v>600</v>
      </c>
      <c r="C10" s="197">
        <v>60016</v>
      </c>
      <c r="D10" s="197">
        <v>6050</v>
      </c>
      <c r="E10" s="200" t="s">
        <v>378</v>
      </c>
      <c r="F10" s="199">
        <v>490824</v>
      </c>
      <c r="G10" s="199">
        <v>0</v>
      </c>
      <c r="H10" s="199">
        <v>40824</v>
      </c>
      <c r="I10" s="199">
        <v>40824</v>
      </c>
      <c r="J10" s="199">
        <v>0</v>
      </c>
      <c r="K10" s="200" t="s">
        <v>312</v>
      </c>
      <c r="L10" s="199">
        <v>0</v>
      </c>
      <c r="M10" s="199">
        <v>450000</v>
      </c>
      <c r="N10" s="201" t="s">
        <v>313</v>
      </c>
    </row>
    <row r="11" spans="1:14" s="151" customFormat="1" ht="48" customHeight="1">
      <c r="A11" s="202" t="s">
        <v>55</v>
      </c>
      <c r="B11" s="197">
        <v>600</v>
      </c>
      <c r="C11" s="197">
        <v>60016</v>
      </c>
      <c r="D11" s="197">
        <v>6050</v>
      </c>
      <c r="E11" s="200" t="s">
        <v>315</v>
      </c>
      <c r="F11" s="199">
        <v>30000</v>
      </c>
      <c r="G11" s="199">
        <v>0</v>
      </c>
      <c r="H11" s="199">
        <v>30000</v>
      </c>
      <c r="I11" s="199">
        <v>30000</v>
      </c>
      <c r="J11" s="199"/>
      <c r="K11" s="200" t="s">
        <v>312</v>
      </c>
      <c r="L11" s="199">
        <v>0</v>
      </c>
      <c r="M11" s="199">
        <v>0</v>
      </c>
      <c r="N11" s="201" t="s">
        <v>313</v>
      </c>
    </row>
    <row r="12" spans="1:14" ht="61.5" customHeight="1">
      <c r="A12" s="196" t="s">
        <v>56</v>
      </c>
      <c r="B12" s="197">
        <v>600</v>
      </c>
      <c r="C12" s="197">
        <v>60016</v>
      </c>
      <c r="D12" s="197">
        <v>6050</v>
      </c>
      <c r="E12" s="198" t="s">
        <v>464</v>
      </c>
      <c r="F12" s="199">
        <v>2956000</v>
      </c>
      <c r="G12" s="199">
        <v>0</v>
      </c>
      <c r="H12" s="199">
        <v>20000</v>
      </c>
      <c r="I12" s="199">
        <v>20000</v>
      </c>
      <c r="J12" s="199"/>
      <c r="K12" s="200" t="s">
        <v>377</v>
      </c>
      <c r="L12" s="199">
        <v>0</v>
      </c>
      <c r="M12" s="199">
        <v>2936000</v>
      </c>
      <c r="N12" s="201" t="s">
        <v>313</v>
      </c>
    </row>
    <row r="13" spans="1:14" ht="52.5" customHeight="1">
      <c r="A13" s="196" t="s">
        <v>57</v>
      </c>
      <c r="B13" s="197">
        <v>600</v>
      </c>
      <c r="C13" s="197">
        <v>60016</v>
      </c>
      <c r="D13" s="197">
        <v>6050</v>
      </c>
      <c r="E13" s="198" t="s">
        <v>450</v>
      </c>
      <c r="F13" s="199">
        <v>700150</v>
      </c>
      <c r="G13" s="199">
        <v>9150</v>
      </c>
      <c r="H13" s="199">
        <v>0</v>
      </c>
      <c r="I13" s="199">
        <v>0</v>
      </c>
      <c r="J13" s="199"/>
      <c r="K13" s="200" t="s">
        <v>312</v>
      </c>
      <c r="L13" s="199">
        <v>0</v>
      </c>
      <c r="M13" s="199">
        <v>691000</v>
      </c>
      <c r="N13" s="201" t="s">
        <v>313</v>
      </c>
    </row>
    <row r="14" spans="1:14" ht="52.5" customHeight="1">
      <c r="A14" s="196" t="s">
        <v>58</v>
      </c>
      <c r="B14" s="197">
        <v>700</v>
      </c>
      <c r="C14" s="197">
        <v>70005</v>
      </c>
      <c r="D14" s="197">
        <v>6050</v>
      </c>
      <c r="E14" s="200" t="s">
        <v>379</v>
      </c>
      <c r="F14" s="199">
        <v>500000</v>
      </c>
      <c r="G14" s="199">
        <v>0</v>
      </c>
      <c r="H14" s="199">
        <v>20000</v>
      </c>
      <c r="I14" s="199">
        <v>20000</v>
      </c>
      <c r="J14" s="199">
        <v>0</v>
      </c>
      <c r="K14" s="200" t="s">
        <v>312</v>
      </c>
      <c r="L14" s="199">
        <v>0</v>
      </c>
      <c r="M14" s="199">
        <v>480000</v>
      </c>
      <c r="N14" s="201" t="s">
        <v>313</v>
      </c>
    </row>
    <row r="15" spans="1:14" ht="47.25" customHeight="1">
      <c r="A15" s="202" t="s">
        <v>316</v>
      </c>
      <c r="B15" s="197">
        <v>700</v>
      </c>
      <c r="C15" s="197">
        <v>70005</v>
      </c>
      <c r="D15" s="197">
        <v>6050</v>
      </c>
      <c r="E15" s="200" t="s">
        <v>317</v>
      </c>
      <c r="F15" s="199">
        <v>1100000</v>
      </c>
      <c r="G15" s="199">
        <v>0</v>
      </c>
      <c r="H15" s="199">
        <v>20000</v>
      </c>
      <c r="I15" s="199">
        <v>20000</v>
      </c>
      <c r="J15" s="199">
        <v>0</v>
      </c>
      <c r="K15" s="200" t="s">
        <v>312</v>
      </c>
      <c r="L15" s="199">
        <v>0</v>
      </c>
      <c r="M15" s="199">
        <v>1080000</v>
      </c>
      <c r="N15" s="201" t="s">
        <v>313</v>
      </c>
    </row>
    <row r="16" spans="1:14" ht="45">
      <c r="A16" s="196" t="s">
        <v>318</v>
      </c>
      <c r="B16" s="197">
        <v>700</v>
      </c>
      <c r="C16" s="197">
        <v>70095</v>
      </c>
      <c r="D16" s="197">
        <v>6060</v>
      </c>
      <c r="E16" s="200" t="s">
        <v>319</v>
      </c>
      <c r="F16" s="199">
        <v>201300</v>
      </c>
      <c r="G16" s="199">
        <v>176120</v>
      </c>
      <c r="H16" s="199">
        <v>25180</v>
      </c>
      <c r="I16" s="199">
        <v>25180</v>
      </c>
      <c r="J16" s="199">
        <v>0</v>
      </c>
      <c r="K16" s="200" t="s">
        <v>312</v>
      </c>
      <c r="L16" s="199">
        <v>0</v>
      </c>
      <c r="M16" s="199">
        <v>0</v>
      </c>
      <c r="N16" s="201" t="s">
        <v>313</v>
      </c>
    </row>
    <row r="17" spans="1:14" ht="45">
      <c r="A17" s="196" t="s">
        <v>320</v>
      </c>
      <c r="B17" s="197">
        <v>750</v>
      </c>
      <c r="C17" s="197">
        <v>75023</v>
      </c>
      <c r="D17" s="197">
        <v>6060</v>
      </c>
      <c r="E17" s="200" t="s">
        <v>321</v>
      </c>
      <c r="F17" s="199">
        <v>49000</v>
      </c>
      <c r="G17" s="199">
        <v>0</v>
      </c>
      <c r="H17" s="199">
        <v>49000</v>
      </c>
      <c r="I17" s="199">
        <v>49000</v>
      </c>
      <c r="J17" s="199">
        <v>0</v>
      </c>
      <c r="K17" s="200" t="s">
        <v>312</v>
      </c>
      <c r="L17" s="199">
        <v>0</v>
      </c>
      <c r="M17" s="199">
        <v>0</v>
      </c>
      <c r="N17" s="201" t="s">
        <v>313</v>
      </c>
    </row>
    <row r="18" spans="1:14" ht="45">
      <c r="A18" s="202" t="s">
        <v>322</v>
      </c>
      <c r="B18" s="197">
        <v>754</v>
      </c>
      <c r="C18" s="197">
        <v>75412</v>
      </c>
      <c r="D18" s="197">
        <v>6060</v>
      </c>
      <c r="E18" s="200" t="s">
        <v>323</v>
      </c>
      <c r="F18" s="199">
        <v>106000</v>
      </c>
      <c r="G18" s="199">
        <v>0</v>
      </c>
      <c r="H18" s="199">
        <v>106000</v>
      </c>
      <c r="I18" s="199">
        <v>21200</v>
      </c>
      <c r="J18" s="199">
        <v>84800</v>
      </c>
      <c r="K18" s="200" t="s">
        <v>324</v>
      </c>
      <c r="L18" s="199">
        <v>0</v>
      </c>
      <c r="M18" s="199">
        <v>0</v>
      </c>
      <c r="N18" s="201" t="s">
        <v>313</v>
      </c>
    </row>
    <row r="19" spans="1:14" ht="45">
      <c r="A19" s="196" t="s">
        <v>325</v>
      </c>
      <c r="B19" s="197">
        <v>801</v>
      </c>
      <c r="C19" s="197">
        <v>80101</v>
      </c>
      <c r="D19" s="197">
        <v>6060</v>
      </c>
      <c r="E19" s="200" t="s">
        <v>326</v>
      </c>
      <c r="F19" s="199">
        <v>252540</v>
      </c>
      <c r="G19" s="199">
        <v>220972</v>
      </c>
      <c r="H19" s="199">
        <v>31568</v>
      </c>
      <c r="I19" s="199">
        <v>31568</v>
      </c>
      <c r="J19" s="199">
        <v>0</v>
      </c>
      <c r="K19" s="200" t="s">
        <v>312</v>
      </c>
      <c r="L19" s="199">
        <v>0</v>
      </c>
      <c r="M19" s="199">
        <v>0</v>
      </c>
      <c r="N19" s="201" t="s">
        <v>327</v>
      </c>
    </row>
    <row r="20" spans="1:14" ht="45">
      <c r="A20" s="196" t="s">
        <v>328</v>
      </c>
      <c r="B20" s="197">
        <v>801</v>
      </c>
      <c r="C20" s="197">
        <v>80101</v>
      </c>
      <c r="D20" s="197">
        <v>6050</v>
      </c>
      <c r="E20" s="200" t="s">
        <v>329</v>
      </c>
      <c r="F20" s="199">
        <v>3310876</v>
      </c>
      <c r="G20" s="199">
        <v>39247</v>
      </c>
      <c r="H20" s="199">
        <v>10000</v>
      </c>
      <c r="I20" s="199">
        <v>10000</v>
      </c>
      <c r="J20" s="199">
        <v>0</v>
      </c>
      <c r="K20" s="200" t="s">
        <v>312</v>
      </c>
      <c r="L20" s="199">
        <v>0</v>
      </c>
      <c r="M20" s="199">
        <v>3261629</v>
      </c>
      <c r="N20" s="201" t="s">
        <v>313</v>
      </c>
    </row>
    <row r="21" spans="1:14" ht="45.75" customHeight="1">
      <c r="A21" s="196" t="s">
        <v>330</v>
      </c>
      <c r="B21" s="197">
        <v>801</v>
      </c>
      <c r="C21" s="197">
        <v>80104</v>
      </c>
      <c r="D21" s="197">
        <v>6060</v>
      </c>
      <c r="E21" s="200" t="s">
        <v>381</v>
      </c>
      <c r="F21" s="199">
        <v>6000</v>
      </c>
      <c r="G21" s="199">
        <v>0</v>
      </c>
      <c r="H21" s="199">
        <v>6000</v>
      </c>
      <c r="I21" s="199">
        <v>6000</v>
      </c>
      <c r="J21" s="199">
        <v>0</v>
      </c>
      <c r="K21" s="200" t="s">
        <v>312</v>
      </c>
      <c r="L21" s="199">
        <v>0</v>
      </c>
      <c r="M21" s="199">
        <v>0</v>
      </c>
      <c r="N21" s="201" t="s">
        <v>382</v>
      </c>
    </row>
    <row r="22" spans="1:14" ht="45">
      <c r="A22" s="202" t="s">
        <v>332</v>
      </c>
      <c r="B22" s="197">
        <v>900</v>
      </c>
      <c r="C22" s="197">
        <v>90001</v>
      </c>
      <c r="D22" s="197">
        <v>6050</v>
      </c>
      <c r="E22" s="200" t="s">
        <v>331</v>
      </c>
      <c r="F22" s="199">
        <v>5717045</v>
      </c>
      <c r="G22" s="199">
        <v>40480</v>
      </c>
      <c r="H22" s="199">
        <v>18200</v>
      </c>
      <c r="I22" s="199">
        <v>18200</v>
      </c>
      <c r="J22" s="199">
        <v>0</v>
      </c>
      <c r="K22" s="200" t="s">
        <v>380</v>
      </c>
      <c r="L22" s="199">
        <v>0</v>
      </c>
      <c r="M22" s="203">
        <v>5658365</v>
      </c>
      <c r="N22" s="201" t="s">
        <v>313</v>
      </c>
    </row>
    <row r="23" spans="1:14" ht="100.5" customHeight="1">
      <c r="A23" s="196" t="s">
        <v>334</v>
      </c>
      <c r="B23" s="197">
        <v>900</v>
      </c>
      <c r="C23" s="197">
        <v>90001</v>
      </c>
      <c r="D23" s="197">
        <v>6050</v>
      </c>
      <c r="E23" s="200" t="s">
        <v>333</v>
      </c>
      <c r="F23" s="199">
        <v>2407594</v>
      </c>
      <c r="G23" s="199">
        <v>24372</v>
      </c>
      <c r="H23" s="199">
        <v>80000</v>
      </c>
      <c r="I23" s="199">
        <v>80000</v>
      </c>
      <c r="J23" s="199">
        <v>0</v>
      </c>
      <c r="K23" s="200" t="s">
        <v>380</v>
      </c>
      <c r="L23" s="199">
        <v>0</v>
      </c>
      <c r="M23" s="199">
        <v>2303222</v>
      </c>
      <c r="N23" s="201" t="s">
        <v>313</v>
      </c>
    </row>
    <row r="24" spans="1:14" ht="45">
      <c r="A24" s="196" t="s">
        <v>335</v>
      </c>
      <c r="B24" s="197">
        <v>900</v>
      </c>
      <c r="C24" s="197">
        <v>90001</v>
      </c>
      <c r="D24" s="197">
        <v>6050</v>
      </c>
      <c r="E24" s="200" t="s">
        <v>383</v>
      </c>
      <c r="F24" s="199">
        <v>7500</v>
      </c>
      <c r="G24" s="199">
        <v>0</v>
      </c>
      <c r="H24" s="199">
        <v>7500</v>
      </c>
      <c r="I24" s="199">
        <v>7500</v>
      </c>
      <c r="J24" s="199">
        <v>0</v>
      </c>
      <c r="K24" s="200" t="s">
        <v>312</v>
      </c>
      <c r="L24" s="199">
        <v>0</v>
      </c>
      <c r="M24" s="199">
        <v>0</v>
      </c>
      <c r="N24" s="201" t="s">
        <v>313</v>
      </c>
    </row>
    <row r="25" spans="1:14" ht="45">
      <c r="A25" s="202" t="s">
        <v>337</v>
      </c>
      <c r="B25" s="197">
        <v>900</v>
      </c>
      <c r="C25" s="197">
        <v>90001</v>
      </c>
      <c r="D25" s="197">
        <v>6050</v>
      </c>
      <c r="E25" s="200" t="s">
        <v>336</v>
      </c>
      <c r="F25" s="199">
        <v>2272824</v>
      </c>
      <c r="G25" s="199">
        <v>0</v>
      </c>
      <c r="H25" s="199">
        <v>17738</v>
      </c>
      <c r="I25" s="199">
        <v>17738</v>
      </c>
      <c r="J25" s="199">
        <v>0</v>
      </c>
      <c r="K25" s="200" t="s">
        <v>380</v>
      </c>
      <c r="L25" s="199">
        <v>0</v>
      </c>
      <c r="M25" s="199">
        <v>2255086</v>
      </c>
      <c r="N25" s="201" t="s">
        <v>313</v>
      </c>
    </row>
    <row r="26" spans="1:14" ht="45">
      <c r="A26" s="196" t="s">
        <v>340</v>
      </c>
      <c r="B26" s="197">
        <v>900</v>
      </c>
      <c r="C26" s="197">
        <v>90001</v>
      </c>
      <c r="D26" s="197">
        <v>6050</v>
      </c>
      <c r="E26" s="200" t="s">
        <v>338</v>
      </c>
      <c r="F26" s="199">
        <v>1012177</v>
      </c>
      <c r="G26" s="199">
        <v>0</v>
      </c>
      <c r="H26" s="199">
        <v>16226</v>
      </c>
      <c r="I26" s="199">
        <v>16226</v>
      </c>
      <c r="J26" s="199">
        <v>0</v>
      </c>
      <c r="K26" s="200" t="s">
        <v>380</v>
      </c>
      <c r="L26" s="199">
        <v>0</v>
      </c>
      <c r="M26" s="199">
        <v>995951</v>
      </c>
      <c r="N26" s="201" t="s">
        <v>313</v>
      </c>
    </row>
    <row r="27" spans="1:14" ht="48" customHeight="1">
      <c r="A27" s="196" t="s">
        <v>342</v>
      </c>
      <c r="B27" s="197">
        <v>900</v>
      </c>
      <c r="C27" s="197">
        <v>90001</v>
      </c>
      <c r="D27" s="197">
        <v>6050</v>
      </c>
      <c r="E27" s="200" t="s">
        <v>339</v>
      </c>
      <c r="F27" s="199">
        <v>20000</v>
      </c>
      <c r="G27" s="199">
        <v>0</v>
      </c>
      <c r="H27" s="199">
        <v>20000</v>
      </c>
      <c r="I27" s="199">
        <v>20000</v>
      </c>
      <c r="J27" s="199">
        <v>0</v>
      </c>
      <c r="K27" s="200" t="s">
        <v>312</v>
      </c>
      <c r="L27" s="199">
        <v>0</v>
      </c>
      <c r="M27" s="199">
        <v>0</v>
      </c>
      <c r="N27" s="201" t="s">
        <v>313</v>
      </c>
    </row>
    <row r="28" spans="1:14" ht="45">
      <c r="A28" s="202" t="s">
        <v>343</v>
      </c>
      <c r="B28" s="197">
        <v>900</v>
      </c>
      <c r="C28" s="197">
        <v>90004</v>
      </c>
      <c r="D28" s="197">
        <v>6060</v>
      </c>
      <c r="E28" s="200" t="s">
        <v>341</v>
      </c>
      <c r="F28" s="199">
        <v>17400</v>
      </c>
      <c r="G28" s="199">
        <v>0</v>
      </c>
      <c r="H28" s="199">
        <v>17400</v>
      </c>
      <c r="I28" s="199">
        <v>17400</v>
      </c>
      <c r="J28" s="199">
        <v>0</v>
      </c>
      <c r="K28" s="200" t="s">
        <v>312</v>
      </c>
      <c r="L28" s="199">
        <v>0</v>
      </c>
      <c r="M28" s="199">
        <v>0</v>
      </c>
      <c r="N28" s="201" t="s">
        <v>313</v>
      </c>
    </row>
    <row r="29" spans="1:14" ht="66.75" customHeight="1">
      <c r="A29" s="196" t="s">
        <v>384</v>
      </c>
      <c r="B29" s="197">
        <v>900</v>
      </c>
      <c r="C29" s="197">
        <v>90015</v>
      </c>
      <c r="D29" s="197">
        <v>6050</v>
      </c>
      <c r="E29" s="198" t="s">
        <v>465</v>
      </c>
      <c r="F29" s="199">
        <v>250000</v>
      </c>
      <c r="G29" s="199">
        <v>7370</v>
      </c>
      <c r="H29" s="199">
        <v>115000</v>
      </c>
      <c r="I29" s="199">
        <v>115000</v>
      </c>
      <c r="J29" s="199">
        <v>0</v>
      </c>
      <c r="K29" s="200" t="s">
        <v>312</v>
      </c>
      <c r="L29" s="199">
        <v>0</v>
      </c>
      <c r="M29" s="199">
        <v>127630</v>
      </c>
      <c r="N29" s="201" t="s">
        <v>313</v>
      </c>
    </row>
    <row r="30" spans="1:14" ht="45">
      <c r="A30" s="196" t="s">
        <v>463</v>
      </c>
      <c r="B30" s="197">
        <v>926</v>
      </c>
      <c r="C30" s="197">
        <v>92601</v>
      </c>
      <c r="D30" s="197">
        <v>6050</v>
      </c>
      <c r="E30" s="200" t="s">
        <v>449</v>
      </c>
      <c r="F30" s="199">
        <v>1330000</v>
      </c>
      <c r="G30" s="199">
        <v>0</v>
      </c>
      <c r="H30" s="199">
        <v>1330000</v>
      </c>
      <c r="I30" s="199">
        <v>664000</v>
      </c>
      <c r="J30" s="199">
        <v>0</v>
      </c>
      <c r="K30" s="200" t="s">
        <v>385</v>
      </c>
      <c r="L30" s="199">
        <v>0</v>
      </c>
      <c r="M30" s="199">
        <v>0</v>
      </c>
      <c r="N30" s="201" t="s">
        <v>313</v>
      </c>
    </row>
    <row r="31" spans="1:14" ht="26.25" customHeight="1">
      <c r="A31" s="309" t="s">
        <v>59</v>
      </c>
      <c r="B31" s="310"/>
      <c r="C31" s="310"/>
      <c r="D31" s="310"/>
      <c r="E31" s="276"/>
      <c r="F31" s="204">
        <f>SUM(F9:F30)</f>
        <v>22817578</v>
      </c>
      <c r="G31" s="204">
        <f aca="true" t="shared" si="0" ref="G31:L31">SUM(G9:G30)</f>
        <v>517711</v>
      </c>
      <c r="H31" s="204">
        <f>SUM(H9:H30)</f>
        <v>2060984</v>
      </c>
      <c r="I31" s="204">
        <f t="shared" si="0"/>
        <v>1310184</v>
      </c>
      <c r="J31" s="204">
        <f t="shared" si="0"/>
        <v>84800</v>
      </c>
      <c r="K31" s="204">
        <v>666000</v>
      </c>
      <c r="L31" s="204">
        <f t="shared" si="0"/>
        <v>0</v>
      </c>
      <c r="M31" s="204">
        <f>SUM(M9:M30)</f>
        <v>20238883</v>
      </c>
      <c r="N31" s="205" t="s">
        <v>344</v>
      </c>
    </row>
    <row r="32" spans="1:14" ht="12.75">
      <c r="A32" s="206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</row>
    <row r="33" spans="1:14" ht="12.75">
      <c r="A33" s="206" t="s">
        <v>345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</row>
    <row r="34" spans="1:14" ht="16.5" customHeight="1">
      <c r="A34" s="206" t="s">
        <v>346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</row>
    <row r="35" spans="1:14" ht="12.75">
      <c r="A35" s="206" t="s">
        <v>347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</row>
    <row r="36" spans="1:14" ht="12.75">
      <c r="A36" s="206" t="s">
        <v>348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</row>
    <row r="37" spans="1:14" ht="12.75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</row>
    <row r="38" spans="1:14" ht="12.75">
      <c r="A38" s="207" t="s">
        <v>349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8"/>
      <c r="N38" s="206"/>
    </row>
    <row r="39" spans="1:14" ht="12.7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</row>
  </sheetData>
  <sheetProtection/>
  <mergeCells count="18">
    <mergeCell ref="A1:N1"/>
    <mergeCell ref="F3:F7"/>
    <mergeCell ref="H3:L3"/>
    <mergeCell ref="M3:M7"/>
    <mergeCell ref="B3:B7"/>
    <mergeCell ref="C3:C7"/>
    <mergeCell ref="D3:D7"/>
    <mergeCell ref="E3:E7"/>
    <mergeCell ref="A31:E31"/>
    <mergeCell ref="N3:N7"/>
    <mergeCell ref="G4:G7"/>
    <mergeCell ref="H4:H7"/>
    <mergeCell ref="I4:L4"/>
    <mergeCell ref="I5:I7"/>
    <mergeCell ref="J5:J7"/>
    <mergeCell ref="K5:K7"/>
    <mergeCell ref="L5:L7"/>
    <mergeCell ref="A3:A7"/>
  </mergeCells>
  <printOptions/>
  <pageMargins left="0.7480314960629921" right="0.7086614173228347" top="0.93" bottom="0.984251968503937" header="0.5118110236220472" footer="0.5118110236220472"/>
  <pageSetup horizontalDpi="600" verticalDpi="600" orientation="landscape" paperSize="9" scale="88" r:id="rId1"/>
  <headerFooter alignWithMargins="0">
    <oddHeader>&amp;R&amp;"Arial,Pogrubiony"&amp;11Załącznik Nr 3a &amp;"Arial,Normalny"do uchwały Nr XVIII/102/2008 Rady Miasta Radziejów z dnia 7 listopada 2008 roku  
</oddHeader>
  </headerFooter>
  <rowBreaks count="2" manualBreakCount="2">
    <brk id="14" max="255" man="1"/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12.00390625" style="0" customWidth="1"/>
    <col min="4" max="4" width="12.57421875" style="0" customWidth="1"/>
    <col min="5" max="5" width="14.7109375" style="0" customWidth="1"/>
    <col min="6" max="6" width="14.28125" style="0" customWidth="1"/>
    <col min="7" max="7" width="16.00390625" style="0" customWidth="1"/>
    <col min="8" max="8" width="14.28125" style="0" customWidth="1"/>
    <col min="9" max="9" width="13.28125" style="0" customWidth="1"/>
    <col min="10" max="10" width="11.7109375" style="0" customWidth="1"/>
  </cols>
  <sheetData>
    <row r="1" spans="7:10" ht="14.25" customHeight="1">
      <c r="G1" s="246"/>
      <c r="H1" s="246"/>
      <c r="I1" s="246"/>
      <c r="J1" s="246"/>
    </row>
    <row r="2" spans="1:10" ht="16.5" customHeight="1">
      <c r="A2" s="295" t="s">
        <v>386</v>
      </c>
      <c r="B2" s="295"/>
      <c r="C2" s="295"/>
      <c r="D2" s="295"/>
      <c r="E2" s="295"/>
      <c r="F2" s="295"/>
      <c r="G2" s="247"/>
      <c r="H2" s="247"/>
      <c r="I2" s="247"/>
      <c r="J2" s="247"/>
    </row>
    <row r="3" spans="1:10" ht="12" customHeight="1">
      <c r="A3" s="239"/>
      <c r="B3" s="23"/>
      <c r="C3" s="23"/>
      <c r="D3" s="23"/>
      <c r="E3" s="23"/>
      <c r="F3" s="23"/>
      <c r="G3" s="248"/>
      <c r="H3" s="248"/>
      <c r="I3" s="248"/>
      <c r="J3" s="248"/>
    </row>
    <row r="4" spans="1:10" s="49" customFormat="1" ht="12.75" customHeight="1">
      <c r="A4" s="23"/>
      <c r="B4" s="23"/>
      <c r="C4" s="23"/>
      <c r="D4" s="23"/>
      <c r="E4" s="23"/>
      <c r="F4" s="240" t="s">
        <v>51</v>
      </c>
      <c r="G4" s="248"/>
      <c r="H4" s="248"/>
      <c r="I4" s="248"/>
      <c r="J4" s="248"/>
    </row>
    <row r="5" spans="1:10" s="49" customFormat="1" ht="12.75" customHeight="1">
      <c r="A5" s="305" t="s">
        <v>52</v>
      </c>
      <c r="B5" s="305" t="s">
        <v>387</v>
      </c>
      <c r="C5" s="278" t="s">
        <v>388</v>
      </c>
      <c r="D5" s="280" t="s">
        <v>389</v>
      </c>
      <c r="E5" s="280" t="s">
        <v>390</v>
      </c>
      <c r="F5" s="278" t="s">
        <v>391</v>
      </c>
      <c r="G5" s="248"/>
      <c r="H5" s="248"/>
      <c r="I5" s="248"/>
      <c r="J5" s="248"/>
    </row>
    <row r="6" spans="1:10" s="151" customFormat="1" ht="12.75" customHeight="1">
      <c r="A6" s="305"/>
      <c r="B6" s="305"/>
      <c r="C6" s="305"/>
      <c r="D6" s="281"/>
      <c r="E6" s="281"/>
      <c r="F6" s="278"/>
      <c r="G6" s="248"/>
      <c r="H6" s="248"/>
      <c r="I6" s="248"/>
      <c r="J6" s="248"/>
    </row>
    <row r="7" spans="1:10" ht="12.75">
      <c r="A7" s="305"/>
      <c r="B7" s="305"/>
      <c r="C7" s="305"/>
      <c r="D7" s="282"/>
      <c r="E7" s="282"/>
      <c r="F7" s="278"/>
      <c r="G7" s="248"/>
      <c r="H7" s="248"/>
      <c r="I7" s="248"/>
      <c r="J7" s="248"/>
    </row>
    <row r="8" spans="1:10" ht="12.75">
      <c r="A8" s="241">
        <v>1</v>
      </c>
      <c r="B8" s="241">
        <v>2</v>
      </c>
      <c r="C8" s="241">
        <v>3</v>
      </c>
      <c r="D8" s="241">
        <v>4</v>
      </c>
      <c r="E8" s="241">
        <v>5</v>
      </c>
      <c r="F8" s="241">
        <v>6</v>
      </c>
      <c r="G8" s="248"/>
      <c r="H8" s="248"/>
      <c r="I8" s="248"/>
      <c r="J8" s="248"/>
    </row>
    <row r="9" spans="1:10" ht="15">
      <c r="A9" s="279" t="s">
        <v>392</v>
      </c>
      <c r="B9" s="279"/>
      <c r="C9" s="242"/>
      <c r="D9" s="243">
        <f>D10+D16+D18</f>
        <v>0</v>
      </c>
      <c r="E9" s="243">
        <v>35400</v>
      </c>
      <c r="F9" s="218">
        <f>SUM(F10,F12,F18,F16)</f>
        <v>1405607</v>
      </c>
      <c r="G9" s="248"/>
      <c r="H9" s="248"/>
      <c r="I9" s="248"/>
      <c r="J9" s="248"/>
    </row>
    <row r="10" spans="1:10" ht="16.5" customHeight="1">
      <c r="A10" s="244" t="s">
        <v>54</v>
      </c>
      <c r="B10" s="245" t="s">
        <v>393</v>
      </c>
      <c r="C10" s="244" t="s">
        <v>394</v>
      </c>
      <c r="D10" s="213"/>
      <c r="E10" s="213"/>
      <c r="F10" s="217">
        <v>0</v>
      </c>
      <c r="G10" s="61"/>
      <c r="H10" s="61"/>
      <c r="I10" s="61"/>
      <c r="J10" s="61"/>
    </row>
    <row r="11" spans="1:10" ht="43.5" customHeight="1">
      <c r="A11" s="244"/>
      <c r="B11" s="216" t="s">
        <v>395</v>
      </c>
      <c r="C11" s="244"/>
      <c r="D11" s="244"/>
      <c r="E11" s="244"/>
      <c r="F11" s="217">
        <v>0</v>
      </c>
      <c r="G11" s="50"/>
      <c r="H11" s="50"/>
      <c r="I11" s="50"/>
      <c r="J11" s="50"/>
    </row>
    <row r="12" spans="1:10" ht="21" customHeight="1">
      <c r="A12" s="244" t="s">
        <v>314</v>
      </c>
      <c r="B12" s="245" t="s">
        <v>396</v>
      </c>
      <c r="C12" s="244" t="s">
        <v>394</v>
      </c>
      <c r="D12" s="212">
        <v>0</v>
      </c>
      <c r="E12" s="213">
        <v>35400</v>
      </c>
      <c r="F12" s="217">
        <v>84600</v>
      </c>
      <c r="G12" s="50"/>
      <c r="H12" s="50"/>
      <c r="I12" s="50"/>
      <c r="J12" s="50"/>
    </row>
    <row r="13" spans="1:10" ht="52.5" customHeight="1">
      <c r="A13" s="244" t="s">
        <v>55</v>
      </c>
      <c r="B13" s="216" t="s">
        <v>397</v>
      </c>
      <c r="C13" s="244" t="s">
        <v>398</v>
      </c>
      <c r="D13" s="244"/>
      <c r="E13" s="244"/>
      <c r="F13" s="217">
        <v>0</v>
      </c>
      <c r="G13" s="50"/>
      <c r="H13" s="50"/>
      <c r="I13" s="50"/>
      <c r="J13" s="50"/>
    </row>
    <row r="14" spans="1:10" ht="25.5">
      <c r="A14" s="244" t="s">
        <v>56</v>
      </c>
      <c r="B14" s="216" t="s">
        <v>399</v>
      </c>
      <c r="C14" s="244" t="s">
        <v>400</v>
      </c>
      <c r="D14" s="244"/>
      <c r="E14" s="244"/>
      <c r="F14" s="217">
        <v>0</v>
      </c>
      <c r="G14" s="249"/>
      <c r="H14" s="50"/>
      <c r="I14" s="50"/>
      <c r="J14" s="50"/>
    </row>
    <row r="15" spans="1:10" ht="12.75">
      <c r="A15" s="244" t="s">
        <v>57</v>
      </c>
      <c r="B15" s="216" t="s">
        <v>401</v>
      </c>
      <c r="C15" s="244" t="s">
        <v>402</v>
      </c>
      <c r="D15" s="244"/>
      <c r="E15" s="244"/>
      <c r="F15" s="217">
        <v>0</v>
      </c>
      <c r="G15" s="50"/>
      <c r="H15" s="50"/>
      <c r="I15" s="50"/>
      <c r="J15" s="50"/>
    </row>
    <row r="16" spans="1:10" ht="25.5">
      <c r="A16" s="244" t="s">
        <v>58</v>
      </c>
      <c r="B16" s="216" t="s">
        <v>403</v>
      </c>
      <c r="C16" s="244" t="s">
        <v>404</v>
      </c>
      <c r="D16" s="213"/>
      <c r="E16" s="244"/>
      <c r="F16" s="217">
        <v>131107</v>
      </c>
      <c r="G16" s="50"/>
      <c r="H16" s="50"/>
      <c r="I16" s="50"/>
      <c r="J16" s="50"/>
    </row>
    <row r="17" spans="1:10" ht="25.5">
      <c r="A17" s="244" t="s">
        <v>316</v>
      </c>
      <c r="B17" s="216" t="s">
        <v>405</v>
      </c>
      <c r="C17" s="244" t="s">
        <v>406</v>
      </c>
      <c r="D17" s="244"/>
      <c r="E17" s="244"/>
      <c r="F17" s="217">
        <v>0</v>
      </c>
      <c r="G17" s="50"/>
      <c r="H17" s="50"/>
      <c r="I17" s="50"/>
      <c r="J17" s="50"/>
    </row>
    <row r="18" spans="1:10" ht="12.75">
      <c r="A18" s="244" t="s">
        <v>318</v>
      </c>
      <c r="B18" s="216" t="s">
        <v>407</v>
      </c>
      <c r="C18" s="244" t="s">
        <v>408</v>
      </c>
      <c r="D18" s="213"/>
      <c r="E18" s="244"/>
      <c r="F18" s="217">
        <v>1189900</v>
      </c>
      <c r="G18" s="50"/>
      <c r="H18" s="50"/>
      <c r="I18" s="50"/>
      <c r="J18" s="50"/>
    </row>
    <row r="19" spans="1:10" ht="12.75">
      <c r="A19" s="244"/>
      <c r="B19" s="245" t="s">
        <v>409</v>
      </c>
      <c r="C19" s="244"/>
      <c r="D19" s="213"/>
      <c r="E19" s="213"/>
      <c r="F19" s="217">
        <v>610400</v>
      </c>
      <c r="G19" s="50"/>
      <c r="H19" s="50"/>
      <c r="I19" s="50"/>
      <c r="J19" s="50"/>
    </row>
    <row r="20" spans="1:10" ht="15">
      <c r="A20" s="279" t="s">
        <v>410</v>
      </c>
      <c r="B20" s="279"/>
      <c r="C20" s="242"/>
      <c r="D20" s="243">
        <v>69600</v>
      </c>
      <c r="E20" s="243"/>
      <c r="F20" s="218">
        <f>SUM(F21:F27)</f>
        <v>710607</v>
      </c>
      <c r="G20" s="50"/>
      <c r="H20" s="50"/>
      <c r="I20" s="50"/>
      <c r="J20" s="50"/>
    </row>
    <row r="21" spans="1:10" ht="16.5" customHeight="1">
      <c r="A21" s="244" t="s">
        <v>54</v>
      </c>
      <c r="B21" s="245" t="s">
        <v>411</v>
      </c>
      <c r="C21" s="244" t="s">
        <v>412</v>
      </c>
      <c r="D21" s="244"/>
      <c r="E21" s="244"/>
      <c r="F21" s="217">
        <v>121600</v>
      </c>
      <c r="G21" s="250"/>
      <c r="H21" s="250"/>
      <c r="I21" s="250"/>
      <c r="J21" s="250"/>
    </row>
    <row r="22" spans="1:10" ht="12.75">
      <c r="A22" s="244" t="s">
        <v>314</v>
      </c>
      <c r="B22" s="245" t="s">
        <v>413</v>
      </c>
      <c r="C22" s="244" t="s">
        <v>412</v>
      </c>
      <c r="D22" s="244"/>
      <c r="E22" s="244"/>
      <c r="F22" s="217">
        <v>304250</v>
      </c>
      <c r="G22" s="50"/>
      <c r="H22" s="50"/>
      <c r="I22" s="50"/>
      <c r="J22" s="251"/>
    </row>
    <row r="23" spans="1:10" ht="69" customHeight="1">
      <c r="A23" s="244" t="s">
        <v>55</v>
      </c>
      <c r="B23" s="216" t="s">
        <v>414</v>
      </c>
      <c r="C23" s="244" t="s">
        <v>415</v>
      </c>
      <c r="D23" s="244"/>
      <c r="E23" s="244"/>
      <c r="F23" s="217">
        <v>0</v>
      </c>
      <c r="G23" s="251"/>
      <c r="H23" s="251"/>
      <c r="I23" s="251"/>
      <c r="J23" s="251"/>
    </row>
    <row r="24" spans="1:10" ht="12.75">
      <c r="A24" s="244" t="s">
        <v>56</v>
      </c>
      <c r="B24" s="245" t="s">
        <v>416</v>
      </c>
      <c r="C24" s="244" t="s">
        <v>417</v>
      </c>
      <c r="D24" s="244"/>
      <c r="E24" s="244"/>
      <c r="F24" s="217">
        <v>0</v>
      </c>
      <c r="G24" s="251"/>
      <c r="H24" s="251"/>
      <c r="I24" s="251"/>
      <c r="J24" s="251"/>
    </row>
    <row r="25" spans="1:10" ht="12.75">
      <c r="A25" s="244" t="s">
        <v>57</v>
      </c>
      <c r="B25" s="245" t="s">
        <v>418</v>
      </c>
      <c r="C25" s="244" t="s">
        <v>419</v>
      </c>
      <c r="D25" s="213">
        <v>69600</v>
      </c>
      <c r="E25" s="213"/>
      <c r="F25" s="217">
        <v>284757</v>
      </c>
      <c r="G25" s="251"/>
      <c r="H25" s="251"/>
      <c r="I25" s="251"/>
      <c r="J25" s="251"/>
    </row>
    <row r="26" spans="1:10" ht="25.5">
      <c r="A26" s="244" t="s">
        <v>58</v>
      </c>
      <c r="B26" s="216" t="s">
        <v>420</v>
      </c>
      <c r="C26" s="244" t="s">
        <v>421</v>
      </c>
      <c r="D26" s="244"/>
      <c r="E26" s="244"/>
      <c r="F26" s="217">
        <v>0</v>
      </c>
      <c r="G26" s="251"/>
      <c r="H26" s="251"/>
      <c r="I26" s="251"/>
      <c r="J26" s="251"/>
    </row>
    <row r="27" spans="1:10" ht="25.5">
      <c r="A27" s="244" t="s">
        <v>316</v>
      </c>
      <c r="B27" s="216" t="s">
        <v>422</v>
      </c>
      <c r="C27" s="244" t="s">
        <v>423</v>
      </c>
      <c r="D27" s="244"/>
      <c r="E27" s="244"/>
      <c r="F27" s="217">
        <v>0</v>
      </c>
      <c r="G27" s="251"/>
      <c r="H27" s="251"/>
      <c r="I27" s="251"/>
      <c r="J27" s="251"/>
    </row>
    <row r="28" spans="7:10" ht="16.5" customHeight="1">
      <c r="G28" s="61"/>
      <c r="H28" s="61"/>
      <c r="I28" s="61"/>
      <c r="J28" s="61"/>
    </row>
    <row r="29" spans="7:10" ht="12.75">
      <c r="G29" s="95"/>
      <c r="H29" s="95"/>
      <c r="I29" s="95"/>
      <c r="J29" s="95"/>
    </row>
    <row r="30" spans="7:10" ht="12.75">
      <c r="G30" s="50"/>
      <c r="H30" s="50"/>
      <c r="I30" s="50"/>
      <c r="J30" s="50"/>
    </row>
    <row r="31" spans="7:10" ht="12.75">
      <c r="G31" s="50"/>
      <c r="H31" s="50"/>
      <c r="I31" s="50"/>
      <c r="J31" s="50"/>
    </row>
    <row r="32" spans="7:10" ht="12.75">
      <c r="G32" s="50"/>
      <c r="H32" s="50"/>
      <c r="I32" s="50"/>
      <c r="J32" s="50"/>
    </row>
    <row r="33" spans="1:10" ht="12.75">
      <c r="A33" s="50"/>
      <c r="B33" s="253"/>
      <c r="C33" s="254"/>
      <c r="D33" s="50"/>
      <c r="E33" s="50"/>
      <c r="F33" s="50"/>
      <c r="G33" s="50"/>
      <c r="H33" s="50"/>
      <c r="I33" s="50"/>
      <c r="J33" s="50"/>
    </row>
    <row r="34" spans="1:10" ht="12.75">
      <c r="A34" s="50"/>
      <c r="B34" s="253"/>
      <c r="C34" s="254"/>
      <c r="D34" s="50"/>
      <c r="E34" s="50"/>
      <c r="F34" s="50"/>
      <c r="G34" s="50"/>
      <c r="H34" s="50"/>
      <c r="I34" s="50"/>
      <c r="J34" s="50"/>
    </row>
    <row r="35" spans="1:10" ht="12.75">
      <c r="A35" s="50"/>
      <c r="B35" s="253"/>
      <c r="C35" s="254"/>
      <c r="D35" s="50"/>
      <c r="E35" s="50"/>
      <c r="F35" s="50"/>
      <c r="G35" s="50"/>
      <c r="H35" s="50"/>
      <c r="I35" s="50"/>
      <c r="J35" s="50"/>
    </row>
    <row r="36" spans="1:10" ht="12.75">
      <c r="A36" s="50"/>
      <c r="B36" s="253"/>
      <c r="C36" s="254"/>
      <c r="D36" s="50"/>
      <c r="E36" s="50"/>
      <c r="F36" s="50"/>
      <c r="G36" s="50"/>
      <c r="H36" s="50"/>
      <c r="I36" s="50"/>
      <c r="J36" s="50"/>
    </row>
    <row r="37" spans="1:10" ht="12.75">
      <c r="A37" s="50"/>
      <c r="B37" s="253"/>
      <c r="C37" s="254"/>
      <c r="D37" s="50"/>
      <c r="E37" s="50"/>
      <c r="F37" s="50"/>
      <c r="G37" s="50"/>
      <c r="H37" s="50"/>
      <c r="I37" s="50"/>
      <c r="J37" s="50"/>
    </row>
    <row r="38" spans="1:10" ht="12.75">
      <c r="A38" s="50"/>
      <c r="B38" s="253"/>
      <c r="C38" s="254"/>
      <c r="D38" s="50"/>
      <c r="E38" s="50"/>
      <c r="F38" s="50"/>
      <c r="G38" s="50"/>
      <c r="H38" s="50"/>
      <c r="I38" s="50"/>
      <c r="J38" s="50"/>
    </row>
    <row r="39" spans="1:10" ht="12.75">
      <c r="A39" s="50"/>
      <c r="B39" s="253"/>
      <c r="C39" s="254"/>
      <c r="D39" s="50"/>
      <c r="E39" s="50"/>
      <c r="F39" s="50"/>
      <c r="G39" s="50"/>
      <c r="H39" s="50"/>
      <c r="I39" s="50"/>
      <c r="J39" s="50"/>
    </row>
    <row r="40" spans="1:10" ht="12.75">
      <c r="A40" s="50"/>
      <c r="B40" s="253"/>
      <c r="C40" s="254"/>
      <c r="D40" s="50"/>
      <c r="E40" s="50"/>
      <c r="F40" s="50"/>
      <c r="G40" s="50"/>
      <c r="H40" s="50"/>
      <c r="I40" s="50"/>
      <c r="J40" s="50"/>
    </row>
    <row r="41" spans="1:10" ht="12.75">
      <c r="A41" s="50"/>
      <c r="B41" s="253"/>
      <c r="C41" s="254"/>
      <c r="D41" s="50"/>
      <c r="E41" s="50"/>
      <c r="F41" s="50"/>
      <c r="G41" s="50"/>
      <c r="H41" s="50"/>
      <c r="I41" s="50"/>
      <c r="J41" s="50"/>
    </row>
    <row r="42" spans="1:10" ht="12.75">
      <c r="A42" s="50"/>
      <c r="B42" s="253"/>
      <c r="C42" s="254"/>
      <c r="D42" s="50"/>
      <c r="E42" s="50"/>
      <c r="F42" s="50"/>
      <c r="G42" s="50"/>
      <c r="H42" s="50"/>
      <c r="I42" s="50"/>
      <c r="J42" s="50"/>
    </row>
    <row r="43" spans="1:10" ht="12.75">
      <c r="A43" s="50"/>
      <c r="B43" s="253"/>
      <c r="C43" s="254"/>
      <c r="D43" s="50"/>
      <c r="E43" s="50"/>
      <c r="F43" s="50"/>
      <c r="G43" s="50"/>
      <c r="H43" s="50"/>
      <c r="I43" s="50"/>
      <c r="J43" s="50"/>
    </row>
    <row r="44" spans="1:10" ht="12.75">
      <c r="A44" s="50"/>
      <c r="B44" s="253"/>
      <c r="C44" s="254"/>
      <c r="D44" s="50"/>
      <c r="E44" s="50"/>
      <c r="F44" s="50"/>
      <c r="G44" s="50"/>
      <c r="H44" s="50"/>
      <c r="I44" s="50"/>
      <c r="J44" s="50"/>
    </row>
    <row r="45" spans="1:10" ht="12.75">
      <c r="A45" s="50"/>
      <c r="B45" s="253"/>
      <c r="C45" s="254"/>
      <c r="D45" s="50"/>
      <c r="E45" s="50"/>
      <c r="F45" s="50"/>
      <c r="G45" s="50"/>
      <c r="H45" s="50"/>
      <c r="I45" s="50"/>
      <c r="J45" s="50"/>
    </row>
    <row r="46" spans="1:10" ht="12.75">
      <c r="A46" s="50"/>
      <c r="B46" s="253"/>
      <c r="C46" s="254"/>
      <c r="D46" s="50"/>
      <c r="E46" s="50"/>
      <c r="F46" s="50"/>
      <c r="G46" s="50"/>
      <c r="H46" s="50"/>
      <c r="I46" s="50"/>
      <c r="J46" s="50"/>
    </row>
    <row r="47" spans="1:10" ht="12.75">
      <c r="A47" s="50"/>
      <c r="B47" s="253"/>
      <c r="C47" s="254"/>
      <c r="D47" s="50"/>
      <c r="E47" s="50"/>
      <c r="F47" s="50"/>
      <c r="G47" s="50"/>
      <c r="H47" s="50"/>
      <c r="I47" s="50"/>
      <c r="J47" s="50"/>
    </row>
    <row r="48" spans="1:10" ht="12.75">
      <c r="A48" s="50"/>
      <c r="B48" s="253"/>
      <c r="C48" s="254"/>
      <c r="D48" s="50"/>
      <c r="E48" s="50"/>
      <c r="F48" s="50"/>
      <c r="G48" s="50"/>
      <c r="H48" s="50"/>
      <c r="I48" s="50"/>
      <c r="J48" s="50"/>
    </row>
    <row r="49" spans="1:10" ht="12.75">
      <c r="A49" s="50"/>
      <c r="B49" s="253"/>
      <c r="C49" s="254"/>
      <c r="D49" s="50"/>
      <c r="E49" s="50"/>
      <c r="F49" s="50"/>
      <c r="G49" s="50"/>
      <c r="H49" s="50"/>
      <c r="I49" s="50"/>
      <c r="J49" s="50"/>
    </row>
    <row r="50" spans="1:10" ht="12.75">
      <c r="A50" s="50"/>
      <c r="B50" s="253"/>
      <c r="C50" s="254"/>
      <c r="D50" s="50"/>
      <c r="E50" s="50"/>
      <c r="F50" s="50"/>
      <c r="G50" s="50"/>
      <c r="H50" s="50"/>
      <c r="I50" s="50"/>
      <c r="J50" s="50"/>
    </row>
    <row r="51" spans="1:10" ht="12.75">
      <c r="A51" s="50"/>
      <c r="B51" s="253"/>
      <c r="C51" s="254"/>
      <c r="D51" s="50"/>
      <c r="E51" s="50"/>
      <c r="F51" s="50"/>
      <c r="G51" s="50"/>
      <c r="H51" s="50"/>
      <c r="I51" s="50"/>
      <c r="J51" s="50"/>
    </row>
    <row r="52" spans="1:10" ht="12.75">
      <c r="A52" s="50"/>
      <c r="B52" s="253"/>
      <c r="C52" s="254"/>
      <c r="D52" s="50"/>
      <c r="E52" s="50"/>
      <c r="F52" s="50"/>
      <c r="G52" s="50"/>
      <c r="H52" s="50"/>
      <c r="I52" s="50"/>
      <c r="J52" s="50"/>
    </row>
    <row r="53" spans="1:10" ht="12.75">
      <c r="A53" s="50"/>
      <c r="B53" s="253"/>
      <c r="C53" s="254"/>
      <c r="D53" s="50"/>
      <c r="E53" s="50"/>
      <c r="F53" s="50"/>
      <c r="G53" s="50"/>
      <c r="H53" s="50"/>
      <c r="I53" s="50"/>
      <c r="J53" s="50"/>
    </row>
    <row r="54" spans="1:10" ht="12.75">
      <c r="A54" s="50"/>
      <c r="B54" s="253"/>
      <c r="C54" s="254"/>
      <c r="D54" s="50"/>
      <c r="E54" s="50"/>
      <c r="F54" s="50"/>
      <c r="G54" s="50"/>
      <c r="H54" s="50"/>
      <c r="I54" s="50"/>
      <c r="J54" s="50"/>
    </row>
    <row r="55" spans="1:10" ht="12.75">
      <c r="A55" s="50"/>
      <c r="B55" s="253"/>
      <c r="C55" s="254"/>
      <c r="D55" s="50"/>
      <c r="E55" s="50"/>
      <c r="F55" s="50"/>
      <c r="G55" s="50"/>
      <c r="H55" s="50"/>
      <c r="I55" s="50"/>
      <c r="J55" s="50"/>
    </row>
    <row r="56" spans="1:10" ht="12.75">
      <c r="A56" s="50"/>
      <c r="B56" s="253"/>
      <c r="C56" s="254"/>
      <c r="D56" s="50"/>
      <c r="E56" s="50"/>
      <c r="F56" s="50"/>
      <c r="G56" s="50"/>
      <c r="H56" s="50"/>
      <c r="I56" s="50"/>
      <c r="J56" s="50"/>
    </row>
    <row r="57" spans="1:10" ht="16.5" customHeight="1">
      <c r="A57" s="277"/>
      <c r="B57" s="277"/>
      <c r="C57" s="277"/>
      <c r="D57" s="252"/>
      <c r="E57" s="252"/>
      <c r="F57" s="252"/>
      <c r="G57" s="252"/>
      <c r="H57" s="252"/>
      <c r="I57" s="252"/>
      <c r="J57" s="252"/>
    </row>
    <row r="58" spans="1:10" ht="12.75">
      <c r="A58" s="251"/>
      <c r="B58" s="251"/>
      <c r="C58" s="251"/>
      <c r="D58" s="251"/>
      <c r="E58" s="251"/>
      <c r="F58" s="251"/>
      <c r="G58" s="49"/>
      <c r="H58" s="49"/>
      <c r="I58" s="49"/>
      <c r="J58" s="49"/>
    </row>
    <row r="59" spans="1:10" ht="15.75">
      <c r="A59" s="255"/>
      <c r="B59" s="256"/>
      <c r="C59" s="256"/>
      <c r="D59" s="256"/>
      <c r="E59" s="256"/>
      <c r="F59" s="256"/>
      <c r="G59" s="49"/>
      <c r="H59" s="49"/>
      <c r="I59" s="49"/>
      <c r="J59" s="49"/>
    </row>
    <row r="60" spans="1:10" ht="12.75">
      <c r="A60" s="257"/>
      <c r="B60" s="257"/>
      <c r="C60" s="257"/>
      <c r="D60" s="257"/>
      <c r="E60" s="49"/>
      <c r="F60" s="49"/>
      <c r="G60" s="49"/>
      <c r="H60" s="49"/>
      <c r="I60" s="49"/>
      <c r="J60" s="49"/>
    </row>
    <row r="61" spans="1:10" ht="12.75">
      <c r="A61" s="49"/>
      <c r="B61" s="49"/>
      <c r="C61" s="258"/>
      <c r="D61" s="259"/>
      <c r="E61" s="49"/>
      <c r="F61" s="49"/>
      <c r="G61" s="49"/>
      <c r="H61" s="49"/>
      <c r="I61" s="49"/>
      <c r="J61" s="49"/>
    </row>
    <row r="62" spans="1:10" ht="12.75">
      <c r="A62" s="49"/>
      <c r="B62" s="49"/>
      <c r="C62" s="258"/>
      <c r="D62" s="259"/>
      <c r="E62" s="49"/>
      <c r="F62" s="49"/>
      <c r="G62" s="49"/>
      <c r="H62" s="49"/>
      <c r="I62" s="49"/>
      <c r="J62" s="49"/>
    </row>
    <row r="63" spans="1:10" ht="12.75">
      <c r="A63" s="49"/>
      <c r="B63" s="49"/>
      <c r="C63" s="258"/>
      <c r="D63" s="259"/>
      <c r="E63" s="49"/>
      <c r="F63" s="49"/>
      <c r="G63" s="49"/>
      <c r="H63" s="49"/>
      <c r="I63" s="49"/>
      <c r="J63" s="49"/>
    </row>
    <row r="64" spans="1:10" ht="12.75">
      <c r="A64" s="49"/>
      <c r="B64" s="260"/>
      <c r="C64" s="261"/>
      <c r="D64" s="262"/>
      <c r="E64" s="49"/>
      <c r="F64" s="49"/>
      <c r="G64" s="49"/>
      <c r="H64" s="49"/>
      <c r="I64" s="49"/>
      <c r="J64" s="49"/>
    </row>
    <row r="65" spans="1:10" ht="12.75">
      <c r="A65" s="49"/>
      <c r="B65" s="49"/>
      <c r="C65" s="49"/>
      <c r="D65" s="49"/>
      <c r="E65" s="49"/>
      <c r="F65" s="49"/>
      <c r="G65" s="49"/>
      <c r="H65" s="49"/>
      <c r="I65" s="49"/>
      <c r="J65" s="49"/>
    </row>
    <row r="66" spans="1:10" ht="12.75">
      <c r="A66" s="49"/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2.75">
      <c r="A67" s="49"/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2.75">
      <c r="A68" s="49"/>
      <c r="B68" s="49"/>
      <c r="C68" s="49"/>
      <c r="D68" s="49"/>
      <c r="E68" s="49"/>
      <c r="F68" s="49"/>
      <c r="G68" s="49"/>
      <c r="H68" s="49"/>
      <c r="I68" s="49"/>
      <c r="J68" s="49"/>
    </row>
    <row r="69" spans="1:10" ht="12.75">
      <c r="A69" s="49"/>
      <c r="B69" s="49"/>
      <c r="C69" s="49"/>
      <c r="D69" s="49"/>
      <c r="E69" s="49"/>
      <c r="F69" s="49"/>
      <c r="G69" s="49"/>
      <c r="H69" s="49"/>
      <c r="I69" s="49"/>
      <c r="J69" s="49"/>
    </row>
    <row r="70" spans="1:10" ht="12.75">
      <c r="A70" s="49"/>
      <c r="B70" s="49"/>
      <c r="C70" s="49"/>
      <c r="D70" s="49"/>
      <c r="E70" s="49"/>
      <c r="F70" s="49"/>
      <c r="G70" s="49"/>
      <c r="H70" s="49"/>
      <c r="I70" s="49"/>
      <c r="J70" s="49"/>
    </row>
    <row r="71" spans="7:10" ht="12.75">
      <c r="G71" s="49"/>
      <c r="H71" s="49"/>
      <c r="I71" s="49"/>
      <c r="J71" s="49"/>
    </row>
  </sheetData>
  <sheetProtection/>
  <mergeCells count="10">
    <mergeCell ref="A57:C57"/>
    <mergeCell ref="A2:F2"/>
    <mergeCell ref="A5:A7"/>
    <mergeCell ref="B5:B7"/>
    <mergeCell ref="C5:C7"/>
    <mergeCell ref="A20:B20"/>
    <mergeCell ref="D5:D7"/>
    <mergeCell ref="E5:E7"/>
    <mergeCell ref="F5:F7"/>
    <mergeCell ref="A9:B9"/>
  </mergeCells>
  <printOptions/>
  <pageMargins left="0.7480314960629921" right="0.7086614173228347" top="1.4960629921259843" bottom="0.984251968503937" header="0.5118110236220472" footer="0.5118110236220472"/>
  <pageSetup horizontalDpi="600" verticalDpi="600" orientation="portrait" paperSize="9" r:id="rId1"/>
  <headerFooter alignWithMargins="0">
    <oddHeader>&amp;R&amp;"Arial,Pogrubiony"&amp;11Załącznik Nr 4 &amp;"Arial,Normalny"do uchwały Nr XVIII/102/2008 Rady Miasta Radziejów                                                                              z dnia 7 listopada 2008 roku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4">
      <selection activeCell="E67" sqref="E67"/>
    </sheetView>
  </sheetViews>
  <sheetFormatPr defaultColWidth="9.140625" defaultRowHeight="12.75"/>
  <cols>
    <col min="1" max="1" width="8.57421875" style="0" customWidth="1"/>
    <col min="2" max="2" width="11.00390625" style="0" customWidth="1"/>
    <col min="4" max="4" width="12.57421875" style="0" customWidth="1"/>
    <col min="5" max="5" width="14.7109375" style="0" customWidth="1"/>
    <col min="6" max="6" width="14.28125" style="0" customWidth="1"/>
    <col min="7" max="7" width="16.00390625" style="0" customWidth="1"/>
    <col min="8" max="8" width="14.28125" style="0" customWidth="1"/>
    <col min="9" max="9" width="13.28125" style="0" customWidth="1"/>
    <col min="10" max="10" width="11.7109375" style="0" customWidth="1"/>
  </cols>
  <sheetData>
    <row r="1" spans="1:10" ht="51" customHeight="1">
      <c r="A1" s="300" t="s">
        <v>267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15" customHeight="1">
      <c r="A2" s="23"/>
      <c r="B2" s="23"/>
      <c r="C2" s="23"/>
      <c r="D2" s="23"/>
      <c r="E2" s="23"/>
      <c r="F2" s="23"/>
      <c r="J2" s="175" t="s">
        <v>51</v>
      </c>
    </row>
    <row r="3" spans="1:10" ht="12.75">
      <c r="A3" s="305" t="s">
        <v>0</v>
      </c>
      <c r="B3" s="275" t="s">
        <v>24</v>
      </c>
      <c r="C3" s="275" t="s">
        <v>1</v>
      </c>
      <c r="D3" s="278" t="s">
        <v>268</v>
      </c>
      <c r="E3" s="278" t="s">
        <v>269</v>
      </c>
      <c r="F3" s="278" t="s">
        <v>27</v>
      </c>
      <c r="G3" s="278"/>
      <c r="H3" s="278"/>
      <c r="I3" s="278"/>
      <c r="J3" s="278"/>
    </row>
    <row r="4" spans="1:10" ht="37.5" customHeight="1">
      <c r="A4" s="305"/>
      <c r="B4" s="311"/>
      <c r="C4" s="311"/>
      <c r="D4" s="305"/>
      <c r="E4" s="278"/>
      <c r="F4" s="278" t="s">
        <v>270</v>
      </c>
      <c r="G4" s="278" t="s">
        <v>29</v>
      </c>
      <c r="H4" s="278"/>
      <c r="I4" s="278"/>
      <c r="J4" s="278" t="s">
        <v>271</v>
      </c>
    </row>
    <row r="5" spans="1:10" ht="25.5">
      <c r="A5" s="305"/>
      <c r="B5" s="312"/>
      <c r="C5" s="312"/>
      <c r="D5" s="305"/>
      <c r="E5" s="278"/>
      <c r="F5" s="278"/>
      <c r="G5" s="82" t="s">
        <v>272</v>
      </c>
      <c r="H5" s="82" t="s">
        <v>273</v>
      </c>
      <c r="I5" s="82" t="s">
        <v>274</v>
      </c>
      <c r="J5" s="278"/>
    </row>
    <row r="6" spans="1:10" ht="14.2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</row>
    <row r="7" spans="1:10" ht="16.5" customHeight="1">
      <c r="A7" s="176" t="s">
        <v>275</v>
      </c>
      <c r="B7" s="176"/>
      <c r="C7" s="176"/>
      <c r="D7" s="177">
        <v>11236</v>
      </c>
      <c r="E7" s="177">
        <v>11236</v>
      </c>
      <c r="F7" s="177">
        <v>11236</v>
      </c>
      <c r="G7" s="178">
        <v>0</v>
      </c>
      <c r="H7" s="178">
        <v>0</v>
      </c>
      <c r="I7" s="178">
        <v>0</v>
      </c>
      <c r="J7" s="178">
        <v>0</v>
      </c>
    </row>
    <row r="8" spans="1:10" ht="12" customHeight="1">
      <c r="A8" s="176"/>
      <c r="B8" s="179" t="s">
        <v>276</v>
      </c>
      <c r="C8" s="179"/>
      <c r="D8" s="180">
        <v>11236</v>
      </c>
      <c r="E8" s="180">
        <v>11236</v>
      </c>
      <c r="F8" s="180">
        <v>11236</v>
      </c>
      <c r="G8" s="181">
        <v>0</v>
      </c>
      <c r="H8" s="181">
        <v>0</v>
      </c>
      <c r="I8" s="181">
        <v>0</v>
      </c>
      <c r="J8" s="181">
        <v>0</v>
      </c>
    </row>
    <row r="9" spans="1:10" s="49" customFormat="1" ht="12.75" customHeight="1">
      <c r="A9" s="176"/>
      <c r="B9" s="179"/>
      <c r="C9" s="179">
        <v>2010</v>
      </c>
      <c r="D9" s="180">
        <v>11236</v>
      </c>
      <c r="E9" s="181"/>
      <c r="F9" s="181"/>
      <c r="G9" s="181"/>
      <c r="H9" s="181"/>
      <c r="I9" s="181"/>
      <c r="J9" s="181"/>
    </row>
    <row r="10" spans="1:10" s="49" customFormat="1" ht="12.75" customHeight="1">
      <c r="A10" s="176"/>
      <c r="B10" s="179"/>
      <c r="C10" s="179">
        <v>4210</v>
      </c>
      <c r="D10" s="181"/>
      <c r="E10" s="181">
        <v>24</v>
      </c>
      <c r="F10" s="181">
        <v>24</v>
      </c>
      <c r="G10" s="181">
        <v>0</v>
      </c>
      <c r="H10" s="181">
        <v>0</v>
      </c>
      <c r="I10" s="181">
        <v>0</v>
      </c>
      <c r="J10" s="181">
        <v>0</v>
      </c>
    </row>
    <row r="11" spans="1:10" s="151" customFormat="1" ht="12.75" customHeight="1">
      <c r="A11" s="176"/>
      <c r="B11" s="179"/>
      <c r="C11" s="179">
        <v>4300</v>
      </c>
      <c r="D11" s="181"/>
      <c r="E11" s="181">
        <v>131</v>
      </c>
      <c r="F11" s="181">
        <v>131</v>
      </c>
      <c r="G11" s="181">
        <v>0</v>
      </c>
      <c r="H11" s="181">
        <v>0</v>
      </c>
      <c r="I11" s="181">
        <v>0</v>
      </c>
      <c r="J11" s="181">
        <v>0</v>
      </c>
    </row>
    <row r="12" spans="1:10" ht="12.75">
      <c r="A12" s="176"/>
      <c r="B12" s="179"/>
      <c r="C12" s="179">
        <v>4430</v>
      </c>
      <c r="D12" s="181"/>
      <c r="E12" s="180">
        <v>11015</v>
      </c>
      <c r="F12" s="180">
        <v>11015</v>
      </c>
      <c r="G12" s="181">
        <v>0</v>
      </c>
      <c r="H12" s="181">
        <v>0</v>
      </c>
      <c r="I12" s="181">
        <v>0</v>
      </c>
      <c r="J12" s="181">
        <v>0</v>
      </c>
    </row>
    <row r="13" spans="1:10" ht="12.75">
      <c r="A13" s="176"/>
      <c r="B13" s="179"/>
      <c r="C13" s="179">
        <v>4740</v>
      </c>
      <c r="D13" s="181"/>
      <c r="E13" s="181">
        <v>22</v>
      </c>
      <c r="F13" s="181">
        <v>22</v>
      </c>
      <c r="G13" s="181">
        <v>0</v>
      </c>
      <c r="H13" s="181">
        <v>0</v>
      </c>
      <c r="I13" s="181">
        <v>0</v>
      </c>
      <c r="J13" s="181">
        <v>0</v>
      </c>
    </row>
    <row r="14" spans="1:10" ht="12.75">
      <c r="A14" s="176"/>
      <c r="B14" s="176"/>
      <c r="C14" s="179">
        <v>4750</v>
      </c>
      <c r="D14" s="181"/>
      <c r="E14" s="181">
        <v>44</v>
      </c>
      <c r="F14" s="181">
        <v>44</v>
      </c>
      <c r="G14" s="181">
        <v>0</v>
      </c>
      <c r="H14" s="181">
        <v>0</v>
      </c>
      <c r="I14" s="181">
        <v>0</v>
      </c>
      <c r="J14" s="181">
        <v>0</v>
      </c>
    </row>
    <row r="15" spans="1:10" ht="16.5" customHeight="1">
      <c r="A15" s="182">
        <v>750</v>
      </c>
      <c r="B15" s="183"/>
      <c r="C15" s="183"/>
      <c r="D15" s="52">
        <f>SUM(D17)</f>
        <v>82200</v>
      </c>
      <c r="E15" s="52">
        <f aca="true" t="shared" si="0" ref="E15:J15">SUM(E18:E25)</f>
        <v>82200</v>
      </c>
      <c r="F15" s="52">
        <f t="shared" si="0"/>
        <v>82200</v>
      </c>
      <c r="G15" s="52">
        <f t="shared" si="0"/>
        <v>59958</v>
      </c>
      <c r="H15" s="52">
        <f t="shared" si="0"/>
        <v>10046</v>
      </c>
      <c r="I15" s="52">
        <f t="shared" si="0"/>
        <v>0</v>
      </c>
      <c r="J15" s="52">
        <f t="shared" si="0"/>
        <v>0</v>
      </c>
    </row>
    <row r="16" spans="1:10" ht="12.75">
      <c r="A16" s="37"/>
      <c r="B16" s="40">
        <v>75011</v>
      </c>
      <c r="C16" s="40"/>
      <c r="D16" s="33">
        <f>SUM(D17)</f>
        <v>82200</v>
      </c>
      <c r="E16" s="33">
        <f aca="true" t="shared" si="1" ref="E16:J16">SUM(E18:E25)</f>
        <v>82200</v>
      </c>
      <c r="F16" s="33">
        <f t="shared" si="1"/>
        <v>82200</v>
      </c>
      <c r="G16" s="33">
        <f t="shared" si="1"/>
        <v>59958</v>
      </c>
      <c r="H16" s="33">
        <f t="shared" si="1"/>
        <v>10046</v>
      </c>
      <c r="I16" s="33">
        <f t="shared" si="1"/>
        <v>0</v>
      </c>
      <c r="J16" s="33">
        <f t="shared" si="1"/>
        <v>0</v>
      </c>
    </row>
    <row r="17" spans="1:10" ht="12.75">
      <c r="A17" s="37"/>
      <c r="B17" s="40"/>
      <c r="C17" s="40">
        <v>2010</v>
      </c>
      <c r="D17" s="33">
        <v>82200</v>
      </c>
      <c r="E17" s="33"/>
      <c r="F17" s="33"/>
      <c r="G17" s="33"/>
      <c r="H17" s="33"/>
      <c r="I17" s="33"/>
      <c r="J17" s="33"/>
    </row>
    <row r="18" spans="1:10" ht="12.75">
      <c r="A18" s="37"/>
      <c r="B18" s="40"/>
      <c r="C18" s="40">
        <v>4010</v>
      </c>
      <c r="D18" s="33"/>
      <c r="E18" s="33">
        <v>55500</v>
      </c>
      <c r="F18" s="33">
        <v>55500</v>
      </c>
      <c r="G18" s="33">
        <v>55500</v>
      </c>
      <c r="H18" s="33">
        <v>0</v>
      </c>
      <c r="I18" s="33">
        <v>0</v>
      </c>
      <c r="J18" s="33">
        <v>0</v>
      </c>
    </row>
    <row r="19" spans="1:10" ht="12.75">
      <c r="A19" s="37"/>
      <c r="B19" s="40"/>
      <c r="C19" s="40">
        <v>4040</v>
      </c>
      <c r="D19" s="33"/>
      <c r="E19" s="184">
        <v>4458</v>
      </c>
      <c r="F19" s="184">
        <v>4458</v>
      </c>
      <c r="G19" s="184">
        <v>4458</v>
      </c>
      <c r="H19" s="33">
        <v>0</v>
      </c>
      <c r="I19" s="33">
        <v>0</v>
      </c>
      <c r="J19" s="33">
        <v>0</v>
      </c>
    </row>
    <row r="20" spans="1:10" ht="12.75">
      <c r="A20" s="37"/>
      <c r="B20" s="40"/>
      <c r="C20" s="40">
        <v>4110</v>
      </c>
      <c r="D20" s="33"/>
      <c r="E20" s="33">
        <v>8651</v>
      </c>
      <c r="F20" s="33">
        <v>8651</v>
      </c>
      <c r="G20" s="33">
        <v>0</v>
      </c>
      <c r="H20" s="33">
        <v>8651</v>
      </c>
      <c r="I20" s="33">
        <v>0</v>
      </c>
      <c r="J20" s="33">
        <v>0</v>
      </c>
    </row>
    <row r="21" spans="1:10" ht="12.75">
      <c r="A21" s="37"/>
      <c r="B21" s="40"/>
      <c r="C21" s="40">
        <v>4120</v>
      </c>
      <c r="D21" s="33"/>
      <c r="E21" s="33">
        <v>1395</v>
      </c>
      <c r="F21" s="33">
        <v>1395</v>
      </c>
      <c r="G21" s="33">
        <v>0</v>
      </c>
      <c r="H21" s="33">
        <v>1395</v>
      </c>
      <c r="I21" s="33">
        <v>0</v>
      </c>
      <c r="J21" s="33">
        <v>0</v>
      </c>
    </row>
    <row r="22" spans="1:10" ht="12.75">
      <c r="A22" s="37"/>
      <c r="B22" s="40"/>
      <c r="C22" s="40">
        <v>4210</v>
      </c>
      <c r="D22" s="33"/>
      <c r="E22" s="33">
        <v>1000</v>
      </c>
      <c r="F22" s="33">
        <v>1000</v>
      </c>
      <c r="G22" s="33">
        <v>0</v>
      </c>
      <c r="H22" s="33">
        <v>0</v>
      </c>
      <c r="I22" s="33">
        <v>0</v>
      </c>
      <c r="J22" s="33">
        <v>0</v>
      </c>
    </row>
    <row r="23" spans="1:10" ht="12.75">
      <c r="A23" s="37"/>
      <c r="B23" s="40"/>
      <c r="C23" s="40">
        <v>4300</v>
      </c>
      <c r="D23" s="33"/>
      <c r="E23" s="33">
        <v>6384</v>
      </c>
      <c r="F23" s="33">
        <v>6384</v>
      </c>
      <c r="G23" s="33">
        <v>0</v>
      </c>
      <c r="H23" s="33">
        <v>0</v>
      </c>
      <c r="I23" s="33">
        <v>0</v>
      </c>
      <c r="J23" s="33">
        <v>0</v>
      </c>
    </row>
    <row r="24" spans="1:10" ht="12.75">
      <c r="A24" s="37"/>
      <c r="B24" s="40"/>
      <c r="C24" s="40">
        <v>4440</v>
      </c>
      <c r="D24" s="33"/>
      <c r="E24" s="33">
        <v>1812</v>
      </c>
      <c r="F24" s="33">
        <v>1812</v>
      </c>
      <c r="G24" s="33">
        <v>0</v>
      </c>
      <c r="H24" s="33">
        <v>0</v>
      </c>
      <c r="I24" s="33">
        <v>0</v>
      </c>
      <c r="J24" s="33">
        <v>0</v>
      </c>
    </row>
    <row r="25" spans="1:10" ht="12.75">
      <c r="A25" s="37"/>
      <c r="B25" s="40"/>
      <c r="C25" s="40">
        <v>4750</v>
      </c>
      <c r="D25" s="33"/>
      <c r="E25" s="33">
        <v>3000</v>
      </c>
      <c r="F25" s="33">
        <v>3000</v>
      </c>
      <c r="G25" s="33">
        <v>0</v>
      </c>
      <c r="H25" s="33">
        <v>0</v>
      </c>
      <c r="I25" s="33">
        <v>0</v>
      </c>
      <c r="J25" s="33">
        <v>0</v>
      </c>
    </row>
    <row r="26" spans="1:10" ht="16.5" customHeight="1">
      <c r="A26" s="38">
        <v>751</v>
      </c>
      <c r="B26" s="42"/>
      <c r="C26" s="42"/>
      <c r="D26" s="20">
        <v>1000</v>
      </c>
      <c r="E26" s="20">
        <f>SUM(E29:E32)</f>
        <v>1000</v>
      </c>
      <c r="F26" s="20">
        <f>SUM(F29:F32)</f>
        <v>1000</v>
      </c>
      <c r="G26" s="185">
        <f>SUM(G29:G31)</f>
        <v>666</v>
      </c>
      <c r="H26" s="185">
        <f>SUM(H29:H31)</f>
        <v>117</v>
      </c>
      <c r="I26" s="185">
        <f>SUM(I29:I31)</f>
        <v>0</v>
      </c>
      <c r="J26" s="185">
        <f>SUM(J29:J31)</f>
        <v>0</v>
      </c>
    </row>
    <row r="27" spans="1:10" ht="12.75">
      <c r="A27" s="39"/>
      <c r="B27" s="43">
        <v>75101</v>
      </c>
      <c r="C27" s="43"/>
      <c r="D27" s="33">
        <v>1000</v>
      </c>
      <c r="E27" s="33">
        <f>SUM(E29:E32)</f>
        <v>1000</v>
      </c>
      <c r="F27" s="33">
        <f>SUM(F29:F32)</f>
        <v>1000</v>
      </c>
      <c r="G27" s="33">
        <f>SUM(G29:G32)</f>
        <v>666</v>
      </c>
      <c r="H27" s="33">
        <f>SUM(H29:H32)</f>
        <v>117</v>
      </c>
      <c r="I27" s="33">
        <f>SUM(I29:I32)</f>
        <v>0</v>
      </c>
      <c r="J27" s="186">
        <f>SUM(J29:J31)</f>
        <v>0</v>
      </c>
    </row>
    <row r="28" spans="1:10" ht="12.75">
      <c r="A28" s="39"/>
      <c r="B28" s="43"/>
      <c r="C28" s="43">
        <v>2010</v>
      </c>
      <c r="D28" s="33">
        <v>1000</v>
      </c>
      <c r="E28" s="186"/>
      <c r="F28" s="186"/>
      <c r="G28" s="186"/>
      <c r="H28" s="186"/>
      <c r="I28" s="186"/>
      <c r="J28" s="186"/>
    </row>
    <row r="29" spans="1:10" ht="12.75">
      <c r="A29" s="39"/>
      <c r="B29" s="43"/>
      <c r="C29" s="43" t="s">
        <v>277</v>
      </c>
      <c r="D29" s="33"/>
      <c r="E29" s="186">
        <v>666</v>
      </c>
      <c r="F29" s="186">
        <v>666</v>
      </c>
      <c r="G29" s="186">
        <v>666</v>
      </c>
      <c r="H29" s="186">
        <v>0</v>
      </c>
      <c r="I29" s="186">
        <v>0</v>
      </c>
      <c r="J29" s="186">
        <v>0</v>
      </c>
    </row>
    <row r="30" spans="1:10" ht="12.75">
      <c r="A30" s="39"/>
      <c r="B30" s="43"/>
      <c r="C30" s="43">
        <v>4110</v>
      </c>
      <c r="D30" s="186"/>
      <c r="E30" s="186">
        <v>101</v>
      </c>
      <c r="F30" s="186">
        <v>101</v>
      </c>
      <c r="G30" s="186">
        <v>0</v>
      </c>
      <c r="H30" s="186">
        <v>101</v>
      </c>
      <c r="I30" s="186">
        <v>0</v>
      </c>
      <c r="J30" s="186">
        <v>0</v>
      </c>
    </row>
    <row r="31" spans="1:10" ht="12.75">
      <c r="A31" s="39"/>
      <c r="B31" s="43"/>
      <c r="C31" s="43">
        <v>4120</v>
      </c>
      <c r="D31" s="186"/>
      <c r="E31" s="186">
        <v>16</v>
      </c>
      <c r="F31" s="186">
        <v>16</v>
      </c>
      <c r="G31" s="186">
        <v>0</v>
      </c>
      <c r="H31" s="186">
        <v>16</v>
      </c>
      <c r="I31" s="186">
        <v>0</v>
      </c>
      <c r="J31" s="186">
        <v>0</v>
      </c>
    </row>
    <row r="32" spans="1:10" ht="12.75">
      <c r="A32" s="39"/>
      <c r="B32" s="43"/>
      <c r="C32" s="43">
        <v>4750</v>
      </c>
      <c r="D32" s="186"/>
      <c r="E32" s="186">
        <v>217</v>
      </c>
      <c r="F32" s="186">
        <v>217</v>
      </c>
      <c r="G32" s="186">
        <v>0</v>
      </c>
      <c r="H32" s="186">
        <v>0</v>
      </c>
      <c r="I32" s="186">
        <v>0</v>
      </c>
      <c r="J32" s="186">
        <v>0</v>
      </c>
    </row>
    <row r="33" spans="1:10" ht="16.5" customHeight="1">
      <c r="A33" s="187">
        <v>852</v>
      </c>
      <c r="B33" s="185"/>
      <c r="C33" s="185"/>
      <c r="D33" s="20">
        <f>SUM(D34,D51,D54,D57)</f>
        <v>2973507</v>
      </c>
      <c r="E33" s="20">
        <f aca="true" t="shared" si="2" ref="E33:J33">SUM(E34,E51,E54,E57)</f>
        <v>2973507</v>
      </c>
      <c r="F33" s="20">
        <f t="shared" si="2"/>
        <v>2973507</v>
      </c>
      <c r="G33" s="20">
        <f t="shared" si="2"/>
        <v>78848</v>
      </c>
      <c r="H33" s="20">
        <f t="shared" si="2"/>
        <v>134715</v>
      </c>
      <c r="I33" s="20">
        <f t="shared" si="2"/>
        <v>2742734</v>
      </c>
      <c r="J33" s="20">
        <f t="shared" si="2"/>
        <v>0</v>
      </c>
    </row>
    <row r="34" spans="1:10" ht="12.75">
      <c r="A34" s="186"/>
      <c r="B34" s="40" t="s">
        <v>250</v>
      </c>
      <c r="C34" s="40"/>
      <c r="D34" s="33">
        <v>2730620</v>
      </c>
      <c r="E34" s="19">
        <f aca="true" t="shared" si="3" ref="E34:J34">SUM(E36:E50)</f>
        <v>2730620</v>
      </c>
      <c r="F34" s="19">
        <f t="shared" si="3"/>
        <v>2730620</v>
      </c>
      <c r="G34" s="19">
        <f t="shared" si="3"/>
        <v>62132</v>
      </c>
      <c r="H34" s="19">
        <f t="shared" si="3"/>
        <v>109215</v>
      </c>
      <c r="I34" s="19">
        <f t="shared" si="3"/>
        <v>2542063</v>
      </c>
      <c r="J34" s="19">
        <f t="shared" si="3"/>
        <v>0</v>
      </c>
    </row>
    <row r="35" spans="1:10" ht="12.75">
      <c r="A35" s="33"/>
      <c r="B35" s="37"/>
      <c r="C35" s="40">
        <v>2010</v>
      </c>
      <c r="D35" s="33">
        <v>2730620</v>
      </c>
      <c r="E35" s="33"/>
      <c r="F35" s="33"/>
      <c r="G35" s="33"/>
      <c r="H35" s="33"/>
      <c r="I35" s="33"/>
      <c r="J35" s="33"/>
    </row>
    <row r="36" spans="1:10" ht="12.75">
      <c r="A36" s="33"/>
      <c r="B36" s="37"/>
      <c r="C36" s="40">
        <v>3110</v>
      </c>
      <c r="D36" s="33"/>
      <c r="E36" s="33">
        <v>2542063</v>
      </c>
      <c r="F36" s="33">
        <v>2542063</v>
      </c>
      <c r="G36" s="33">
        <v>0</v>
      </c>
      <c r="H36" s="33">
        <v>0</v>
      </c>
      <c r="I36" s="33">
        <v>2542063</v>
      </c>
      <c r="J36" s="33">
        <v>0</v>
      </c>
    </row>
    <row r="37" spans="1:10" ht="12.75">
      <c r="A37" s="33"/>
      <c r="B37" s="37"/>
      <c r="C37" s="40" t="s">
        <v>277</v>
      </c>
      <c r="D37" s="33"/>
      <c r="E37" s="33">
        <v>55024</v>
      </c>
      <c r="F37" s="33">
        <v>55024</v>
      </c>
      <c r="G37" s="33">
        <v>55024</v>
      </c>
      <c r="H37" s="33">
        <v>0</v>
      </c>
      <c r="I37" s="33">
        <v>0</v>
      </c>
      <c r="J37" s="33">
        <v>0</v>
      </c>
    </row>
    <row r="38" spans="1:10" ht="12.75">
      <c r="A38" s="33"/>
      <c r="B38" s="37"/>
      <c r="C38" s="40" t="s">
        <v>278</v>
      </c>
      <c r="D38" s="33"/>
      <c r="E38" s="33">
        <v>4146</v>
      </c>
      <c r="F38" s="33">
        <v>4146</v>
      </c>
      <c r="G38" s="33">
        <v>4146</v>
      </c>
      <c r="H38" s="33">
        <v>0</v>
      </c>
      <c r="I38" s="33">
        <v>0</v>
      </c>
      <c r="J38" s="33">
        <v>0</v>
      </c>
    </row>
    <row r="39" spans="1:10" ht="12.75">
      <c r="A39" s="33"/>
      <c r="B39" s="37"/>
      <c r="C39" s="40" t="s">
        <v>279</v>
      </c>
      <c r="D39" s="33"/>
      <c r="E39" s="33">
        <v>107689</v>
      </c>
      <c r="F39" s="33">
        <v>107689</v>
      </c>
      <c r="G39" s="33">
        <v>0</v>
      </c>
      <c r="H39" s="33">
        <v>107689</v>
      </c>
      <c r="I39" s="33">
        <v>0</v>
      </c>
      <c r="J39" s="33">
        <v>0</v>
      </c>
    </row>
    <row r="40" spans="1:10" ht="12.75">
      <c r="A40" s="33"/>
      <c r="B40" s="37"/>
      <c r="C40" s="40" t="s">
        <v>280</v>
      </c>
      <c r="D40" s="33"/>
      <c r="E40" s="33">
        <v>1526</v>
      </c>
      <c r="F40" s="33">
        <v>1526</v>
      </c>
      <c r="G40" s="33">
        <v>0</v>
      </c>
      <c r="H40" s="33">
        <v>1526</v>
      </c>
      <c r="I40" s="33">
        <v>0</v>
      </c>
      <c r="J40" s="33">
        <v>0</v>
      </c>
    </row>
    <row r="41" spans="1:10" ht="12.75">
      <c r="A41" s="33"/>
      <c r="B41" s="37"/>
      <c r="C41" s="40">
        <v>4170</v>
      </c>
      <c r="D41" s="33"/>
      <c r="E41" s="33">
        <v>2962</v>
      </c>
      <c r="F41" s="33">
        <v>2962</v>
      </c>
      <c r="G41" s="33">
        <v>2962</v>
      </c>
      <c r="H41" s="33">
        <v>0</v>
      </c>
      <c r="I41" s="33">
        <v>0</v>
      </c>
      <c r="J41" s="33">
        <v>0</v>
      </c>
    </row>
    <row r="42" spans="1:10" ht="12.75">
      <c r="A42" s="33"/>
      <c r="B42" s="37"/>
      <c r="C42" s="40" t="s">
        <v>281</v>
      </c>
      <c r="D42" s="33"/>
      <c r="E42" s="33">
        <v>9845</v>
      </c>
      <c r="F42" s="33">
        <v>9845</v>
      </c>
      <c r="G42" s="33">
        <v>0</v>
      </c>
      <c r="H42" s="33">
        <v>0</v>
      </c>
      <c r="I42" s="33">
        <v>0</v>
      </c>
      <c r="J42" s="33">
        <v>0</v>
      </c>
    </row>
    <row r="43" spans="1:10" ht="12.75">
      <c r="A43" s="33"/>
      <c r="B43" s="37"/>
      <c r="C43" s="40">
        <v>4270</v>
      </c>
      <c r="D43" s="33"/>
      <c r="E43" s="33">
        <v>205</v>
      </c>
      <c r="F43" s="33">
        <v>205</v>
      </c>
      <c r="G43" s="33">
        <v>0</v>
      </c>
      <c r="H43" s="33">
        <v>0</v>
      </c>
      <c r="I43" s="33">
        <v>0</v>
      </c>
      <c r="J43" s="33">
        <v>0</v>
      </c>
    </row>
    <row r="44" spans="1:10" ht="12.75">
      <c r="A44" s="33"/>
      <c r="B44" s="37"/>
      <c r="C44" s="40" t="s">
        <v>282</v>
      </c>
      <c r="D44" s="33"/>
      <c r="E44" s="33">
        <v>711</v>
      </c>
      <c r="F44" s="33">
        <v>711</v>
      </c>
      <c r="G44" s="33">
        <v>0</v>
      </c>
      <c r="H44" s="33">
        <v>0</v>
      </c>
      <c r="I44" s="33">
        <v>0</v>
      </c>
      <c r="J44" s="33">
        <v>0</v>
      </c>
    </row>
    <row r="45" spans="1:10" ht="12.75">
      <c r="A45" s="33"/>
      <c r="B45" s="37"/>
      <c r="C45" s="40" t="s">
        <v>283</v>
      </c>
      <c r="D45" s="33"/>
      <c r="E45" s="33">
        <v>1427</v>
      </c>
      <c r="F45" s="33">
        <v>1427</v>
      </c>
      <c r="G45" s="33">
        <v>0</v>
      </c>
      <c r="H45" s="33">
        <v>0</v>
      </c>
      <c r="I45" s="33">
        <v>0</v>
      </c>
      <c r="J45" s="33">
        <v>0</v>
      </c>
    </row>
    <row r="46" spans="1:10" ht="12.75">
      <c r="A46" s="33"/>
      <c r="B46" s="37"/>
      <c r="C46" s="40" t="s">
        <v>284</v>
      </c>
      <c r="D46" s="33"/>
      <c r="E46" s="33">
        <v>205</v>
      </c>
      <c r="F46" s="33">
        <v>205</v>
      </c>
      <c r="G46" s="33">
        <v>0</v>
      </c>
      <c r="H46" s="33">
        <v>0</v>
      </c>
      <c r="I46" s="33">
        <v>0</v>
      </c>
      <c r="J46" s="33">
        <v>0</v>
      </c>
    </row>
    <row r="47" spans="1:10" ht="12.75">
      <c r="A47" s="33"/>
      <c r="B47" s="37"/>
      <c r="C47" s="40" t="s">
        <v>285</v>
      </c>
      <c r="D47" s="33"/>
      <c r="E47" s="33">
        <v>1814</v>
      </c>
      <c r="F47" s="33">
        <v>1814</v>
      </c>
      <c r="G47" s="33">
        <v>0</v>
      </c>
      <c r="H47" s="33">
        <v>0</v>
      </c>
      <c r="I47" s="33">
        <v>0</v>
      </c>
      <c r="J47" s="33">
        <v>0</v>
      </c>
    </row>
    <row r="48" spans="1:10" ht="12.75">
      <c r="A48" s="33"/>
      <c r="B48" s="37"/>
      <c r="C48" s="40" t="s">
        <v>286</v>
      </c>
      <c r="D48" s="33"/>
      <c r="E48" s="33">
        <v>214</v>
      </c>
      <c r="F48" s="33">
        <v>214</v>
      </c>
      <c r="G48" s="33">
        <v>0</v>
      </c>
      <c r="H48" s="33">
        <v>0</v>
      </c>
      <c r="I48" s="33">
        <v>0</v>
      </c>
      <c r="J48" s="33">
        <v>0</v>
      </c>
    </row>
    <row r="49" spans="1:10" ht="12.75">
      <c r="A49" s="33"/>
      <c r="B49" s="37"/>
      <c r="C49" s="40" t="s">
        <v>287</v>
      </c>
      <c r="D49" s="33"/>
      <c r="E49" s="33">
        <v>409</v>
      </c>
      <c r="F49" s="33">
        <v>409</v>
      </c>
      <c r="G49" s="33">
        <v>0</v>
      </c>
      <c r="H49" s="33">
        <v>0</v>
      </c>
      <c r="I49" s="33">
        <v>0</v>
      </c>
      <c r="J49" s="33">
        <v>0</v>
      </c>
    </row>
    <row r="50" spans="1:10" ht="12.75">
      <c r="A50" s="33"/>
      <c r="B50" s="37"/>
      <c r="C50" s="40" t="s">
        <v>288</v>
      </c>
      <c r="D50" s="33"/>
      <c r="E50" s="33">
        <v>2380</v>
      </c>
      <c r="F50" s="33">
        <v>2380</v>
      </c>
      <c r="G50" s="33">
        <v>0</v>
      </c>
      <c r="H50" s="33">
        <v>0</v>
      </c>
      <c r="I50" s="33">
        <v>0</v>
      </c>
      <c r="J50" s="33">
        <v>0</v>
      </c>
    </row>
    <row r="51" spans="1:10" ht="12.75">
      <c r="A51" s="33"/>
      <c r="B51" s="37" t="s">
        <v>289</v>
      </c>
      <c r="C51" s="40"/>
      <c r="D51" s="33">
        <v>24000</v>
      </c>
      <c r="E51" s="33">
        <f aca="true" t="shared" si="4" ref="E51:J51">SUM(E53)</f>
        <v>24000</v>
      </c>
      <c r="F51" s="33">
        <f t="shared" si="4"/>
        <v>24000</v>
      </c>
      <c r="G51" s="33">
        <f t="shared" si="4"/>
        <v>0</v>
      </c>
      <c r="H51" s="33">
        <f t="shared" si="4"/>
        <v>24000</v>
      </c>
      <c r="I51" s="33">
        <f t="shared" si="4"/>
        <v>0</v>
      </c>
      <c r="J51" s="33">
        <f t="shared" si="4"/>
        <v>0</v>
      </c>
    </row>
    <row r="52" spans="1:10" ht="12.75">
      <c r="A52" s="33"/>
      <c r="B52" s="37"/>
      <c r="C52" s="40">
        <v>2010</v>
      </c>
      <c r="D52" s="33">
        <v>24000</v>
      </c>
      <c r="E52" s="33"/>
      <c r="F52" s="33"/>
      <c r="G52" s="33"/>
      <c r="H52" s="33"/>
      <c r="I52" s="33"/>
      <c r="J52" s="33"/>
    </row>
    <row r="53" spans="1:10" ht="12.75">
      <c r="A53" s="33"/>
      <c r="B53" s="37"/>
      <c r="C53" s="40">
        <v>4130</v>
      </c>
      <c r="D53" s="33"/>
      <c r="E53" s="33">
        <v>24000</v>
      </c>
      <c r="F53" s="33">
        <v>24000</v>
      </c>
      <c r="G53" s="33">
        <v>0</v>
      </c>
      <c r="H53" s="33">
        <v>24000</v>
      </c>
      <c r="I53" s="33">
        <v>0</v>
      </c>
      <c r="J53" s="33">
        <v>0</v>
      </c>
    </row>
    <row r="54" spans="1:10" ht="12.75">
      <c r="A54" s="33"/>
      <c r="B54" s="37" t="s">
        <v>254</v>
      </c>
      <c r="C54" s="40"/>
      <c r="D54" s="33">
        <v>200671</v>
      </c>
      <c r="E54" s="33">
        <v>200671</v>
      </c>
      <c r="F54" s="33">
        <v>200671</v>
      </c>
      <c r="G54" s="33">
        <v>0</v>
      </c>
      <c r="H54" s="33">
        <f>SUM(H61)</f>
        <v>0</v>
      </c>
      <c r="I54" s="33">
        <v>200671</v>
      </c>
      <c r="J54" s="33">
        <f>SUM(J61)</f>
        <v>0</v>
      </c>
    </row>
    <row r="55" spans="1:10" ht="12.75">
      <c r="A55" s="33"/>
      <c r="B55" s="37"/>
      <c r="C55" s="40">
        <v>2010</v>
      </c>
      <c r="D55" s="33">
        <v>200671</v>
      </c>
      <c r="E55" s="33"/>
      <c r="F55" s="33"/>
      <c r="G55" s="33"/>
      <c r="H55" s="33"/>
      <c r="I55" s="33"/>
      <c r="J55" s="33"/>
    </row>
    <row r="56" spans="1:10" ht="12.75">
      <c r="A56" s="33"/>
      <c r="B56" s="37"/>
      <c r="C56" s="40">
        <v>3110</v>
      </c>
      <c r="D56" s="33"/>
      <c r="E56" s="33">
        <v>200671</v>
      </c>
      <c r="F56" s="33">
        <v>200671</v>
      </c>
      <c r="G56" s="33">
        <v>0</v>
      </c>
      <c r="H56" s="33">
        <v>0</v>
      </c>
      <c r="I56" s="33">
        <v>200671</v>
      </c>
      <c r="J56" s="33">
        <v>0</v>
      </c>
    </row>
    <row r="57" spans="1:10" ht="12.75">
      <c r="A57" s="33"/>
      <c r="B57" s="40">
        <v>85228</v>
      </c>
      <c r="C57" s="40"/>
      <c r="D57" s="33">
        <v>18216</v>
      </c>
      <c r="E57" s="33">
        <f aca="true" t="shared" si="5" ref="E57:J57">SUM(E59:E61)</f>
        <v>18216</v>
      </c>
      <c r="F57" s="33">
        <f t="shared" si="5"/>
        <v>18216</v>
      </c>
      <c r="G57" s="33">
        <f t="shared" si="5"/>
        <v>16716</v>
      </c>
      <c r="H57" s="33">
        <f t="shared" si="5"/>
        <v>1500</v>
      </c>
      <c r="I57" s="33">
        <f t="shared" si="5"/>
        <v>0</v>
      </c>
      <c r="J57" s="33">
        <f t="shared" si="5"/>
        <v>0</v>
      </c>
    </row>
    <row r="58" spans="1:10" ht="12.75">
      <c r="A58" s="33"/>
      <c r="B58" s="37"/>
      <c r="C58" s="40">
        <v>2010</v>
      </c>
      <c r="D58" s="33">
        <v>18216</v>
      </c>
      <c r="E58" s="33"/>
      <c r="F58" s="33"/>
      <c r="G58" s="33"/>
      <c r="H58" s="33"/>
      <c r="I58" s="33"/>
      <c r="J58" s="33"/>
    </row>
    <row r="59" spans="1:10" ht="12.75">
      <c r="A59" s="33"/>
      <c r="B59" s="37"/>
      <c r="C59" s="40">
        <v>4110</v>
      </c>
      <c r="D59" s="33"/>
      <c r="E59" s="33">
        <v>1206</v>
      </c>
      <c r="F59" s="33">
        <v>1206</v>
      </c>
      <c r="G59" s="33">
        <v>0</v>
      </c>
      <c r="H59" s="33">
        <v>1206</v>
      </c>
      <c r="I59" s="33">
        <v>0</v>
      </c>
      <c r="J59" s="33">
        <v>0</v>
      </c>
    </row>
    <row r="60" spans="1:10" ht="12.75">
      <c r="A60" s="33"/>
      <c r="B60" s="37"/>
      <c r="C60" s="40">
        <v>4120</v>
      </c>
      <c r="D60" s="33"/>
      <c r="E60" s="33">
        <v>294</v>
      </c>
      <c r="F60" s="33">
        <v>294</v>
      </c>
      <c r="G60" s="33">
        <v>0</v>
      </c>
      <c r="H60" s="33">
        <v>294</v>
      </c>
      <c r="I60" s="33">
        <v>0</v>
      </c>
      <c r="J60" s="33">
        <v>0</v>
      </c>
    </row>
    <row r="61" spans="1:10" ht="12.75">
      <c r="A61" s="33"/>
      <c r="B61" s="37"/>
      <c r="C61" s="40">
        <v>4170</v>
      </c>
      <c r="D61" s="33"/>
      <c r="E61" s="33">
        <v>16716</v>
      </c>
      <c r="F61" s="33">
        <v>16716</v>
      </c>
      <c r="G61" s="33">
        <v>16716</v>
      </c>
      <c r="H61" s="33">
        <v>0</v>
      </c>
      <c r="I61" s="33">
        <v>0</v>
      </c>
      <c r="J61" s="33">
        <v>0</v>
      </c>
    </row>
    <row r="62" spans="1:10" ht="16.5" customHeight="1">
      <c r="A62" s="313" t="s">
        <v>59</v>
      </c>
      <c r="B62" s="314"/>
      <c r="C62" s="315"/>
      <c r="D62" s="188">
        <f aca="true" t="shared" si="6" ref="D62:I62">SUM(D15,D26,D33,D7)</f>
        <v>3067943</v>
      </c>
      <c r="E62" s="188">
        <f t="shared" si="6"/>
        <v>3067943</v>
      </c>
      <c r="F62" s="188">
        <f t="shared" si="6"/>
        <v>3067943</v>
      </c>
      <c r="G62" s="188">
        <f t="shared" si="6"/>
        <v>139472</v>
      </c>
      <c r="H62" s="188">
        <f t="shared" si="6"/>
        <v>144878</v>
      </c>
      <c r="I62" s="188">
        <f t="shared" si="6"/>
        <v>2742734</v>
      </c>
      <c r="J62" s="188">
        <f>SUM(J15,J26,J33)</f>
        <v>0</v>
      </c>
    </row>
    <row r="63" spans="1:6" ht="27" customHeight="1">
      <c r="A63" s="23"/>
      <c r="B63" s="23"/>
      <c r="C63" s="23"/>
      <c r="D63" s="23"/>
      <c r="E63" s="23"/>
      <c r="F63" s="23"/>
    </row>
    <row r="64" spans="1:6" ht="15.75">
      <c r="A64" s="189" t="s">
        <v>290</v>
      </c>
      <c r="B64" s="190"/>
      <c r="C64" s="190"/>
      <c r="D64" s="190"/>
      <c r="E64" s="190"/>
      <c r="F64" s="190"/>
    </row>
    <row r="65" spans="1:4" ht="12.75">
      <c r="A65" s="191" t="s">
        <v>0</v>
      </c>
      <c r="B65" s="191" t="s">
        <v>291</v>
      </c>
      <c r="C65" s="191" t="s">
        <v>292</v>
      </c>
      <c r="D65" s="191" t="s">
        <v>293</v>
      </c>
    </row>
    <row r="66" spans="1:4" ht="12.75">
      <c r="A66" s="28">
        <v>750</v>
      </c>
      <c r="B66" s="28">
        <v>75011</v>
      </c>
      <c r="C66" s="192" t="s">
        <v>294</v>
      </c>
      <c r="D66" s="129">
        <v>12800</v>
      </c>
    </row>
    <row r="67" spans="1:4" ht="12.75">
      <c r="A67" s="28">
        <v>852</v>
      </c>
      <c r="B67" s="28">
        <v>85212</v>
      </c>
      <c r="C67" s="192" t="s">
        <v>295</v>
      </c>
      <c r="D67" s="129">
        <v>5000</v>
      </c>
    </row>
    <row r="68" spans="1:4" ht="12.75">
      <c r="A68" s="28">
        <v>852</v>
      </c>
      <c r="B68" s="28">
        <v>85214</v>
      </c>
      <c r="C68" s="192">
        <v>2910</v>
      </c>
      <c r="D68" s="129">
        <v>800</v>
      </c>
    </row>
    <row r="69" spans="1:4" ht="12.75">
      <c r="A69" s="28"/>
      <c r="B69" s="193" t="s">
        <v>296</v>
      </c>
      <c r="C69" s="176"/>
      <c r="D69" s="194">
        <v>18600</v>
      </c>
    </row>
  </sheetData>
  <sheetProtection/>
  <mergeCells count="11">
    <mergeCell ref="A62:C62"/>
    <mergeCell ref="F3:J3"/>
    <mergeCell ref="F4:F5"/>
    <mergeCell ref="G4:I4"/>
    <mergeCell ref="J4:J5"/>
    <mergeCell ref="A1:J1"/>
    <mergeCell ref="A3:A5"/>
    <mergeCell ref="B3:B5"/>
    <mergeCell ref="C3:C5"/>
    <mergeCell ref="D3:D5"/>
    <mergeCell ref="E3:E5"/>
  </mergeCells>
  <printOptions/>
  <pageMargins left="0.7480314960629921" right="0.7086614173228347" top="0.98" bottom="0.984251968503937" header="0.5118110236220472" footer="0.5118110236220472"/>
  <pageSetup horizontalDpi="600" verticalDpi="600" orientation="landscape" paperSize="9" r:id="rId1"/>
  <headerFooter alignWithMargins="0">
    <oddHeader>&amp;R&amp;"Arial,Pogrubiony"&amp;11Załącznik Nr 5 &amp;"Arial,Normalny"do uchwały Nr XVIII/102/2008 Rady Miasta Radziejów z dnia 7 listopada 2008 roku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8.57421875" style="0" customWidth="1"/>
    <col min="2" max="2" width="11.00390625" style="0" customWidth="1"/>
    <col min="4" max="4" width="12.57421875" style="0" customWidth="1"/>
    <col min="5" max="5" width="14.7109375" style="0" customWidth="1"/>
    <col min="6" max="6" width="14.28125" style="0" customWidth="1"/>
    <col min="7" max="7" width="16.00390625" style="0" customWidth="1"/>
    <col min="8" max="8" width="14.28125" style="0" customWidth="1"/>
    <col min="9" max="9" width="13.28125" style="0" customWidth="1"/>
    <col min="10" max="10" width="11.7109375" style="0" customWidth="1"/>
  </cols>
  <sheetData>
    <row r="1" spans="1:10" ht="63.75" customHeight="1">
      <c r="A1" s="300" t="s">
        <v>350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7" ht="24.75" customHeight="1">
      <c r="A2" s="23"/>
      <c r="B2" s="23"/>
      <c r="C2" s="23"/>
      <c r="D2" s="23"/>
      <c r="E2" s="23"/>
      <c r="F2" s="23"/>
      <c r="G2" s="23"/>
    </row>
    <row r="3" spans="1:10" ht="12.75" customHeight="1">
      <c r="A3" s="23"/>
      <c r="B3" s="23"/>
      <c r="C3" s="23"/>
      <c r="D3" s="23"/>
      <c r="E3" s="23"/>
      <c r="F3" s="23"/>
      <c r="G3" s="23"/>
      <c r="J3" s="209" t="s">
        <v>51</v>
      </c>
    </row>
    <row r="4" spans="1:10" ht="37.5" customHeight="1">
      <c r="A4" s="305" t="s">
        <v>0</v>
      </c>
      <c r="B4" s="275" t="s">
        <v>24</v>
      </c>
      <c r="C4" s="275" t="s">
        <v>25</v>
      </c>
      <c r="D4" s="278" t="s">
        <v>268</v>
      </c>
      <c r="E4" s="278" t="s">
        <v>269</v>
      </c>
      <c r="F4" s="278" t="s">
        <v>27</v>
      </c>
      <c r="G4" s="278"/>
      <c r="H4" s="278"/>
      <c r="I4" s="278"/>
      <c r="J4" s="278"/>
    </row>
    <row r="5" spans="1:10" ht="12.75">
      <c r="A5" s="305"/>
      <c r="B5" s="311"/>
      <c r="C5" s="311"/>
      <c r="D5" s="305"/>
      <c r="E5" s="278"/>
      <c r="F5" s="278" t="s">
        <v>270</v>
      </c>
      <c r="G5" s="278" t="s">
        <v>29</v>
      </c>
      <c r="H5" s="278"/>
      <c r="I5" s="278"/>
      <c r="J5" s="278" t="s">
        <v>271</v>
      </c>
    </row>
    <row r="6" spans="1:10" ht="36.75" customHeight="1">
      <c r="A6" s="305"/>
      <c r="B6" s="312"/>
      <c r="C6" s="312"/>
      <c r="D6" s="305"/>
      <c r="E6" s="278"/>
      <c r="F6" s="278"/>
      <c r="G6" s="82" t="s">
        <v>272</v>
      </c>
      <c r="H6" s="82" t="s">
        <v>273</v>
      </c>
      <c r="I6" s="82" t="s">
        <v>351</v>
      </c>
      <c r="J6" s="278"/>
    </row>
    <row r="7" spans="1:10" ht="16.5" customHeight="1">
      <c r="A7" s="210">
        <v>1</v>
      </c>
      <c r="B7" s="210">
        <v>2</v>
      </c>
      <c r="C7" s="210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</row>
    <row r="8" spans="1:10" ht="12" customHeight="1">
      <c r="A8" s="211">
        <v>600</v>
      </c>
      <c r="B8" s="211">
        <v>60013</v>
      </c>
      <c r="C8" s="211">
        <v>4270</v>
      </c>
      <c r="D8" s="212">
        <v>0</v>
      </c>
      <c r="E8" s="213">
        <v>30000</v>
      </c>
      <c r="F8" s="213">
        <v>30000</v>
      </c>
      <c r="G8" s="212">
        <v>0</v>
      </c>
      <c r="H8" s="212">
        <v>0</v>
      </c>
      <c r="I8" s="212">
        <v>0</v>
      </c>
      <c r="J8" s="212">
        <v>0</v>
      </c>
    </row>
    <row r="9" spans="1:10" s="49" customFormat="1" ht="12.75" customHeight="1">
      <c r="A9" s="211">
        <v>600</v>
      </c>
      <c r="B9" s="211">
        <v>60014</v>
      </c>
      <c r="C9" s="211">
        <v>2320</v>
      </c>
      <c r="D9" s="212">
        <v>0</v>
      </c>
      <c r="E9" s="213">
        <v>65000</v>
      </c>
      <c r="F9" s="213">
        <v>65000</v>
      </c>
      <c r="G9" s="212">
        <v>0</v>
      </c>
      <c r="H9" s="212">
        <v>0</v>
      </c>
      <c r="I9" s="213">
        <v>65000</v>
      </c>
      <c r="J9" s="212">
        <v>0</v>
      </c>
    </row>
    <row r="10" spans="1:10" s="49" customFormat="1" ht="12.75" customHeight="1">
      <c r="A10" s="211">
        <v>710</v>
      </c>
      <c r="B10" s="211">
        <v>71004</v>
      </c>
      <c r="C10" s="211">
        <v>2320</v>
      </c>
      <c r="D10" s="213">
        <v>5500</v>
      </c>
      <c r="E10" s="213">
        <v>0</v>
      </c>
      <c r="F10" s="213">
        <v>0</v>
      </c>
      <c r="G10" s="212">
        <v>0</v>
      </c>
      <c r="H10" s="212">
        <v>0</v>
      </c>
      <c r="I10" s="213">
        <v>0</v>
      </c>
      <c r="J10" s="212">
        <v>0</v>
      </c>
    </row>
    <row r="11" spans="1:10" s="49" customFormat="1" ht="12.75" customHeight="1">
      <c r="A11" s="211">
        <v>750</v>
      </c>
      <c r="B11" s="211">
        <v>75095</v>
      </c>
      <c r="C11" s="211">
        <v>2900</v>
      </c>
      <c r="D11" s="212">
        <v>0</v>
      </c>
      <c r="E11" s="213">
        <v>5209</v>
      </c>
      <c r="F11" s="213">
        <v>5209</v>
      </c>
      <c r="G11" s="212">
        <v>0</v>
      </c>
      <c r="H11" s="212">
        <v>0</v>
      </c>
      <c r="I11" s="213">
        <v>5209</v>
      </c>
      <c r="J11" s="212">
        <v>0</v>
      </c>
    </row>
    <row r="12" spans="1:10" s="49" customFormat="1" ht="12.75" customHeight="1">
      <c r="A12" s="211">
        <v>801</v>
      </c>
      <c r="B12" s="211">
        <v>80104</v>
      </c>
      <c r="C12" s="211">
        <v>2310</v>
      </c>
      <c r="D12" s="213">
        <v>47146</v>
      </c>
      <c r="E12" s="213">
        <v>0</v>
      </c>
      <c r="F12" s="213">
        <v>0</v>
      </c>
      <c r="G12" s="212">
        <v>0</v>
      </c>
      <c r="H12" s="212">
        <v>0</v>
      </c>
      <c r="I12" s="213">
        <v>0</v>
      </c>
      <c r="J12" s="212">
        <v>0</v>
      </c>
    </row>
    <row r="13" spans="1:10" s="151" customFormat="1" ht="12.75" customHeight="1">
      <c r="A13" s="214">
        <v>851</v>
      </c>
      <c r="B13" s="214">
        <v>85154</v>
      </c>
      <c r="C13" s="214">
        <v>2310</v>
      </c>
      <c r="D13" s="33">
        <v>0</v>
      </c>
      <c r="E13" s="33">
        <v>1500</v>
      </c>
      <c r="F13" s="33">
        <v>1500</v>
      </c>
      <c r="G13" s="33">
        <v>0</v>
      </c>
      <c r="H13" s="33">
        <v>0</v>
      </c>
      <c r="I13" s="33">
        <v>1500</v>
      </c>
      <c r="J13" s="33">
        <v>0</v>
      </c>
    </row>
    <row r="14" spans="1:10" ht="12.75">
      <c r="A14" s="214">
        <v>854</v>
      </c>
      <c r="B14" s="214">
        <v>85404</v>
      </c>
      <c r="C14" s="214">
        <v>2310</v>
      </c>
      <c r="D14" s="33">
        <v>5066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</row>
    <row r="15" spans="1:10" ht="12.75">
      <c r="A15" s="214">
        <v>900</v>
      </c>
      <c r="B15" s="214">
        <v>90001</v>
      </c>
      <c r="C15" s="214">
        <v>2900</v>
      </c>
      <c r="D15" s="33">
        <v>0</v>
      </c>
      <c r="E15" s="33">
        <v>33360</v>
      </c>
      <c r="F15" s="33">
        <v>33360</v>
      </c>
      <c r="G15" s="33">
        <v>0</v>
      </c>
      <c r="H15" s="33">
        <v>0</v>
      </c>
      <c r="I15" s="33">
        <v>33360</v>
      </c>
      <c r="J15" s="33">
        <v>0</v>
      </c>
    </row>
    <row r="16" spans="1:10" ht="16.5" customHeight="1">
      <c r="A16" s="214">
        <v>921</v>
      </c>
      <c r="B16" s="214">
        <v>92116</v>
      </c>
      <c r="C16" s="214">
        <v>2320</v>
      </c>
      <c r="D16" s="33">
        <v>50000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</row>
    <row r="17" spans="1:10" ht="15">
      <c r="A17" s="313" t="s">
        <v>59</v>
      </c>
      <c r="B17" s="314"/>
      <c r="C17" s="315"/>
      <c r="D17" s="215">
        <f aca="true" t="shared" si="0" ref="D17:I17">SUM(D8:D16)</f>
        <v>107712</v>
      </c>
      <c r="E17" s="215">
        <f t="shared" si="0"/>
        <v>135069</v>
      </c>
      <c r="F17" s="215">
        <f t="shared" si="0"/>
        <v>135069</v>
      </c>
      <c r="G17" s="215">
        <f t="shared" si="0"/>
        <v>0</v>
      </c>
      <c r="H17" s="215">
        <f t="shared" si="0"/>
        <v>0</v>
      </c>
      <c r="I17" s="215">
        <f t="shared" si="0"/>
        <v>105069</v>
      </c>
      <c r="J17" s="215">
        <f>SUM(J11:J16)</f>
        <v>0</v>
      </c>
    </row>
    <row r="18" spans="1:7" ht="12.75">
      <c r="A18" s="23"/>
      <c r="B18" s="23"/>
      <c r="C18" s="23"/>
      <c r="D18" s="23"/>
      <c r="E18" s="23"/>
      <c r="F18" s="23"/>
      <c r="G18" s="23"/>
    </row>
    <row r="19" spans="1:6" ht="12.75">
      <c r="A19" s="27" t="s">
        <v>352</v>
      </c>
      <c r="B19" s="23"/>
      <c r="C19" s="23"/>
      <c r="D19" s="23"/>
      <c r="E19" s="23"/>
      <c r="F19" s="23"/>
    </row>
  </sheetData>
  <sheetProtection/>
  <mergeCells count="11">
    <mergeCell ref="A17:C17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/>
  <pageMargins left="0.7480314960629921" right="0.7086614173228347" top="1.4960629921259843" bottom="0.984251968503937" header="0.5118110236220472" footer="0.5118110236220472"/>
  <pageSetup horizontalDpi="300" verticalDpi="300" orientation="landscape" paperSize="9" r:id="rId1"/>
  <headerFooter alignWithMargins="0">
    <oddHeader>&amp;R&amp;"Arial,Pogrubiony"&amp;11Załącznik Nr 6 &amp;"Arial,Normalny"do uchwały Nr XVIII/102/2008 Rady Miasta Radziejów z dnia 7 listopada 2008 roku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140625" style="0" customWidth="1"/>
    <col min="2" max="2" width="6.28125" style="0" customWidth="1"/>
    <col min="4" max="4" width="6.28125" style="0" customWidth="1"/>
    <col min="5" max="5" width="27.140625" style="0" customWidth="1"/>
    <col min="6" max="6" width="11.57421875" style="0" customWidth="1"/>
    <col min="7" max="8" width="11.421875" style="0" customWidth="1"/>
  </cols>
  <sheetData>
    <row r="1" spans="1:8" ht="63.75" customHeight="1">
      <c r="A1" s="300" t="s">
        <v>181</v>
      </c>
      <c r="B1" s="300"/>
      <c r="C1" s="300"/>
      <c r="D1" s="300"/>
      <c r="E1" s="300"/>
      <c r="F1" s="300"/>
      <c r="G1" s="300"/>
      <c r="H1" s="300"/>
    </row>
    <row r="2" spans="1:8" ht="48" customHeight="1">
      <c r="A2" s="23"/>
      <c r="B2" s="23"/>
      <c r="C2" s="23"/>
      <c r="D2" s="23"/>
      <c r="E2" s="116"/>
      <c r="F2" s="116"/>
      <c r="G2" s="116"/>
      <c r="H2" s="116"/>
    </row>
    <row r="3" spans="1:8" ht="12.75">
      <c r="A3" s="23"/>
      <c r="B3" s="23"/>
      <c r="C3" s="23"/>
      <c r="D3" s="23"/>
      <c r="E3" s="23"/>
      <c r="F3" s="23"/>
      <c r="G3" s="23"/>
      <c r="H3" s="136" t="s">
        <v>51</v>
      </c>
    </row>
    <row r="4" spans="1:8" ht="37.5" customHeight="1">
      <c r="A4" s="117" t="s">
        <v>52</v>
      </c>
      <c r="B4" s="117" t="s">
        <v>0</v>
      </c>
      <c r="C4" s="117" t="s">
        <v>24</v>
      </c>
      <c r="D4" s="117" t="s">
        <v>1</v>
      </c>
      <c r="E4" s="82" t="s">
        <v>182</v>
      </c>
      <c r="F4" s="82" t="s">
        <v>75</v>
      </c>
      <c r="G4" s="82" t="s">
        <v>76</v>
      </c>
      <c r="H4" s="82" t="s">
        <v>60</v>
      </c>
    </row>
    <row r="5" spans="1:8" ht="12.7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ht="48" customHeight="1">
      <c r="A6" s="137">
        <v>1</v>
      </c>
      <c r="B6" s="137">
        <v>921</v>
      </c>
      <c r="C6" s="137">
        <v>92109</v>
      </c>
      <c r="D6" s="137">
        <v>2480</v>
      </c>
      <c r="E6" s="138" t="s">
        <v>183</v>
      </c>
      <c r="F6" s="139">
        <v>5000</v>
      </c>
      <c r="G6" s="140"/>
      <c r="H6" s="141">
        <v>265000</v>
      </c>
    </row>
    <row r="7" spans="1:8" ht="49.5" customHeight="1">
      <c r="A7" s="137">
        <v>2</v>
      </c>
      <c r="B7" s="137">
        <v>921</v>
      </c>
      <c r="C7" s="137">
        <v>92116</v>
      </c>
      <c r="D7" s="137">
        <v>2480</v>
      </c>
      <c r="E7" s="138" t="s">
        <v>184</v>
      </c>
      <c r="F7" s="142">
        <v>10000</v>
      </c>
      <c r="G7" s="138"/>
      <c r="H7" s="141">
        <v>329000</v>
      </c>
    </row>
    <row r="8" spans="1:8" ht="70.5" customHeight="1">
      <c r="A8" s="319" t="s">
        <v>59</v>
      </c>
      <c r="B8" s="319"/>
      <c r="C8" s="319"/>
      <c r="D8" s="319"/>
      <c r="E8" s="319"/>
      <c r="F8" s="152">
        <f>SUM(F6,F7)</f>
        <v>15000</v>
      </c>
      <c r="G8" s="158">
        <v>0</v>
      </c>
      <c r="H8" s="143">
        <f>SUM(H6:H7)</f>
        <v>594000</v>
      </c>
    </row>
    <row r="9" spans="1:8" s="49" customFormat="1" ht="30" customHeight="1">
      <c r="A9" s="144"/>
      <c r="B9" s="145"/>
      <c r="C9" s="145"/>
      <c r="D9" s="145"/>
      <c r="E9" s="146"/>
      <c r="F9" s="146"/>
      <c r="G9" s="147"/>
      <c r="H9" s="148"/>
    </row>
    <row r="10" spans="1:8" s="49" customFormat="1" ht="30" customHeight="1">
      <c r="A10" s="144"/>
      <c r="B10" s="145"/>
      <c r="C10" s="145"/>
      <c r="D10" s="145"/>
      <c r="E10" s="146"/>
      <c r="F10" s="147"/>
      <c r="G10" s="146"/>
      <c r="H10" s="148"/>
    </row>
    <row r="11" spans="1:8" s="151" customFormat="1" ht="30" customHeight="1">
      <c r="A11" s="316"/>
      <c r="B11" s="316"/>
      <c r="C11" s="316"/>
      <c r="D11" s="316"/>
      <c r="E11" s="316"/>
      <c r="F11" s="149"/>
      <c r="G11" s="149"/>
      <c r="H11" s="150"/>
    </row>
    <row r="12" spans="1:8" ht="12.75">
      <c r="A12" s="54"/>
      <c r="B12" s="54"/>
      <c r="C12" s="54"/>
      <c r="D12" s="54"/>
      <c r="E12" s="54"/>
      <c r="F12" s="54"/>
      <c r="G12" s="54"/>
      <c r="H12" s="54"/>
    </row>
    <row r="13" spans="1:8" ht="12.75">
      <c r="A13" s="317"/>
      <c r="B13" s="318"/>
      <c r="C13" s="318"/>
      <c r="D13" s="318"/>
      <c r="E13" s="318"/>
      <c r="F13" s="318"/>
      <c r="G13" s="318"/>
      <c r="H13" s="318"/>
    </row>
  </sheetData>
  <sheetProtection/>
  <mergeCells count="4">
    <mergeCell ref="A1:H1"/>
    <mergeCell ref="A11:E11"/>
    <mergeCell ref="A13:H13"/>
    <mergeCell ref="A8:E8"/>
  </mergeCells>
  <printOptions/>
  <pageMargins left="0.75" right="0.7" top="1.48" bottom="1" header="0.5" footer="0.5"/>
  <pageSetup horizontalDpi="600" verticalDpi="600" orientation="portrait" paperSize="9" r:id="rId1"/>
  <headerFooter alignWithMargins="0">
    <oddHeader>&amp;R&amp;"Arial,Pogrubiony"&amp;11Załącznik Nr 7 &amp;"Arial,Normalny"do uchwały Nr XVIII/102/2008 Rady Miasta Radziejów                                                                              z dnia 7 listopada 2008 roku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</cols>
  <sheetData>
    <row r="1" spans="1:16" ht="15.75">
      <c r="A1" s="344" t="s">
        <v>137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</row>
    <row r="2" spans="1:16" ht="7.5" customHeight="1">
      <c r="A2" s="345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</row>
    <row r="3" spans="1:16" ht="12.75" customHeight="1">
      <c r="A3" s="347" t="s">
        <v>138</v>
      </c>
      <c r="B3" s="337" t="s">
        <v>139</v>
      </c>
      <c r="C3" s="337" t="s">
        <v>140</v>
      </c>
      <c r="D3" s="337" t="s">
        <v>141</v>
      </c>
      <c r="E3" s="334" t="s">
        <v>142</v>
      </c>
      <c r="F3" s="336"/>
      <c r="G3" s="334" t="s">
        <v>53</v>
      </c>
      <c r="H3" s="335"/>
      <c r="I3" s="335"/>
      <c r="J3" s="335"/>
      <c r="K3" s="335"/>
      <c r="L3" s="335"/>
      <c r="M3" s="335"/>
      <c r="N3" s="335"/>
      <c r="O3" s="335"/>
      <c r="P3" s="336"/>
    </row>
    <row r="4" spans="1:16" ht="12.75">
      <c r="A4" s="348"/>
      <c r="B4" s="338"/>
      <c r="C4" s="338"/>
      <c r="D4" s="338"/>
      <c r="E4" s="337" t="s">
        <v>143</v>
      </c>
      <c r="F4" s="337" t="s">
        <v>144</v>
      </c>
      <c r="G4" s="334" t="s">
        <v>145</v>
      </c>
      <c r="H4" s="335"/>
      <c r="I4" s="335"/>
      <c r="J4" s="335"/>
      <c r="K4" s="335"/>
      <c r="L4" s="335"/>
      <c r="M4" s="335"/>
      <c r="N4" s="335"/>
      <c r="O4" s="335"/>
      <c r="P4" s="336"/>
    </row>
    <row r="5" spans="1:16" ht="12.75">
      <c r="A5" s="348"/>
      <c r="B5" s="338"/>
      <c r="C5" s="338"/>
      <c r="D5" s="338"/>
      <c r="E5" s="338"/>
      <c r="F5" s="338"/>
      <c r="G5" s="337" t="s">
        <v>146</v>
      </c>
      <c r="H5" s="334" t="s">
        <v>147</v>
      </c>
      <c r="I5" s="335"/>
      <c r="J5" s="335"/>
      <c r="K5" s="336"/>
      <c r="L5" s="353" t="s">
        <v>148</v>
      </c>
      <c r="M5" s="340"/>
      <c r="N5" s="340"/>
      <c r="O5" s="340"/>
      <c r="P5" s="341"/>
    </row>
    <row r="6" spans="1:16" ht="12.75">
      <c r="A6" s="348"/>
      <c r="B6" s="338"/>
      <c r="C6" s="338"/>
      <c r="D6" s="338"/>
      <c r="E6" s="338"/>
      <c r="F6" s="338"/>
      <c r="G6" s="338"/>
      <c r="H6" s="337" t="s">
        <v>146</v>
      </c>
      <c r="I6" s="340" t="s">
        <v>149</v>
      </c>
      <c r="J6" s="340"/>
      <c r="K6" s="341"/>
      <c r="L6" s="337" t="s">
        <v>146</v>
      </c>
      <c r="M6" s="353" t="s">
        <v>150</v>
      </c>
      <c r="N6" s="340"/>
      <c r="O6" s="340"/>
      <c r="P6" s="341"/>
    </row>
    <row r="7" spans="1:16" ht="12.75">
      <c r="A7" s="348"/>
      <c r="B7" s="338"/>
      <c r="C7" s="338"/>
      <c r="D7" s="338"/>
      <c r="E7" s="338"/>
      <c r="F7" s="338"/>
      <c r="G7" s="338"/>
      <c r="H7" s="338"/>
      <c r="I7" s="320" t="s">
        <v>151</v>
      </c>
      <c r="J7" s="320" t="s">
        <v>152</v>
      </c>
      <c r="K7" s="320" t="s">
        <v>153</v>
      </c>
      <c r="L7" s="338"/>
      <c r="M7" s="350" t="s">
        <v>154</v>
      </c>
      <c r="N7" s="320" t="s">
        <v>155</v>
      </c>
      <c r="O7" s="320" t="s">
        <v>156</v>
      </c>
      <c r="P7" s="320" t="s">
        <v>153</v>
      </c>
    </row>
    <row r="8" spans="1:16" ht="12.75">
      <c r="A8" s="348"/>
      <c r="B8" s="338"/>
      <c r="C8" s="338"/>
      <c r="D8" s="338"/>
      <c r="E8" s="338"/>
      <c r="F8" s="338"/>
      <c r="G8" s="338"/>
      <c r="H8" s="338"/>
      <c r="I8" s="321"/>
      <c r="J8" s="342"/>
      <c r="K8" s="321"/>
      <c r="L8" s="338"/>
      <c r="M8" s="351"/>
      <c r="N8" s="321"/>
      <c r="O8" s="342"/>
      <c r="P8" s="321"/>
    </row>
    <row r="9" spans="1:16" ht="12.75">
      <c r="A9" s="348"/>
      <c r="B9" s="338"/>
      <c r="C9" s="338"/>
      <c r="D9" s="338"/>
      <c r="E9" s="338"/>
      <c r="F9" s="338"/>
      <c r="G9" s="338"/>
      <c r="H9" s="338"/>
      <c r="I9" s="321"/>
      <c r="J9" s="342"/>
      <c r="K9" s="321"/>
      <c r="L9" s="338"/>
      <c r="M9" s="351"/>
      <c r="N9" s="321"/>
      <c r="O9" s="342"/>
      <c r="P9" s="321"/>
    </row>
    <row r="10" spans="1:16" ht="12.75">
      <c r="A10" s="349"/>
      <c r="B10" s="339"/>
      <c r="C10" s="339"/>
      <c r="D10" s="339"/>
      <c r="E10" s="339"/>
      <c r="F10" s="339"/>
      <c r="G10" s="339"/>
      <c r="H10" s="339"/>
      <c r="I10" s="322"/>
      <c r="J10" s="343"/>
      <c r="K10" s="322"/>
      <c r="L10" s="339"/>
      <c r="M10" s="352"/>
      <c r="N10" s="322"/>
      <c r="O10" s="343"/>
      <c r="P10" s="322"/>
    </row>
    <row r="11" spans="1:16" ht="12.75">
      <c r="A11" s="123"/>
      <c r="B11" s="123"/>
      <c r="C11" s="124"/>
      <c r="D11" s="124" t="s">
        <v>157</v>
      </c>
      <c r="E11" s="124"/>
      <c r="F11" s="124"/>
      <c r="G11" s="124" t="s">
        <v>158</v>
      </c>
      <c r="H11" s="124" t="s">
        <v>185</v>
      </c>
      <c r="I11" s="124"/>
      <c r="J11" s="124"/>
      <c r="K11" s="124"/>
      <c r="L11" s="124" t="s">
        <v>159</v>
      </c>
      <c r="M11" s="124"/>
      <c r="N11" s="124"/>
      <c r="O11" s="124"/>
      <c r="P11" s="124"/>
    </row>
    <row r="12" spans="1:16" ht="12.75">
      <c r="A12" s="125">
        <v>1</v>
      </c>
      <c r="B12" s="125">
        <v>2</v>
      </c>
      <c r="C12" s="125">
        <v>4</v>
      </c>
      <c r="D12" s="125">
        <v>5</v>
      </c>
      <c r="E12" s="125">
        <v>6</v>
      </c>
      <c r="F12" s="125">
        <v>7</v>
      </c>
      <c r="G12" s="125">
        <v>8</v>
      </c>
      <c r="H12" s="125">
        <v>9</v>
      </c>
      <c r="I12" s="125">
        <v>10</v>
      </c>
      <c r="J12" s="125">
        <v>11</v>
      </c>
      <c r="K12" s="125">
        <v>12</v>
      </c>
      <c r="L12" s="125">
        <v>13</v>
      </c>
      <c r="M12" s="125">
        <v>14</v>
      </c>
      <c r="N12" s="125">
        <v>15</v>
      </c>
      <c r="O12" s="125">
        <v>16</v>
      </c>
      <c r="P12" s="125">
        <v>17</v>
      </c>
    </row>
    <row r="13" spans="1:16" ht="19.5" customHeight="1">
      <c r="A13" s="131" t="s">
        <v>160</v>
      </c>
      <c r="B13" s="132" t="s">
        <v>162</v>
      </c>
      <c r="C13" s="133"/>
      <c r="D13" s="126">
        <f>SUM(D18,D25)</f>
        <v>179216</v>
      </c>
      <c r="E13" s="126">
        <f aca="true" t="shared" si="0" ref="E13:P13">SUM(E18,E25)</f>
        <v>27181</v>
      </c>
      <c r="F13" s="126">
        <f t="shared" si="0"/>
        <v>152035</v>
      </c>
      <c r="G13" s="126">
        <f t="shared" si="0"/>
        <v>179216</v>
      </c>
      <c r="H13" s="126">
        <f t="shared" si="0"/>
        <v>27181</v>
      </c>
      <c r="I13" s="126">
        <f t="shared" si="0"/>
        <v>0</v>
      </c>
      <c r="J13" s="126">
        <f t="shared" si="0"/>
        <v>0</v>
      </c>
      <c r="K13" s="126">
        <f t="shared" si="0"/>
        <v>27181</v>
      </c>
      <c r="L13" s="126">
        <f t="shared" si="0"/>
        <v>152035</v>
      </c>
      <c r="M13" s="126">
        <f t="shared" si="0"/>
        <v>0</v>
      </c>
      <c r="N13" s="126">
        <f t="shared" si="0"/>
        <v>0</v>
      </c>
      <c r="O13" s="126">
        <f t="shared" si="0"/>
        <v>0</v>
      </c>
      <c r="P13" s="126">
        <f t="shared" si="0"/>
        <v>152035</v>
      </c>
    </row>
    <row r="14" spans="1:16" ht="19.5" customHeight="1">
      <c r="A14" s="326" t="s">
        <v>171</v>
      </c>
      <c r="B14" s="132" t="s">
        <v>161</v>
      </c>
      <c r="C14" s="328" t="s">
        <v>163</v>
      </c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30"/>
    </row>
    <row r="15" spans="1:16" ht="19.5" customHeight="1">
      <c r="A15" s="327"/>
      <c r="B15" s="127" t="s">
        <v>164</v>
      </c>
      <c r="C15" s="328" t="s">
        <v>165</v>
      </c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30"/>
    </row>
    <row r="16" spans="1:16" ht="19.5" customHeight="1">
      <c r="A16" s="327"/>
      <c r="B16" s="127" t="s">
        <v>166</v>
      </c>
      <c r="C16" s="328" t="s">
        <v>167</v>
      </c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30"/>
    </row>
    <row r="17" spans="1:16" ht="16.5" customHeight="1">
      <c r="A17" s="327"/>
      <c r="B17" s="127" t="s">
        <v>168</v>
      </c>
      <c r="C17" s="331" t="s">
        <v>169</v>
      </c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3"/>
    </row>
    <row r="18" spans="1:16" ht="12.75" customHeight="1">
      <c r="A18" s="327"/>
      <c r="B18" s="127"/>
      <c r="C18" s="323" t="s">
        <v>170</v>
      </c>
      <c r="D18" s="126">
        <f aca="true" t="shared" si="1" ref="D18:P18">SUM(D19:D20)</f>
        <v>49674</v>
      </c>
      <c r="E18" s="126">
        <f t="shared" si="1"/>
        <v>7536</v>
      </c>
      <c r="F18" s="126">
        <f t="shared" si="1"/>
        <v>42138</v>
      </c>
      <c r="G18" s="126">
        <f>SUM(G19:G20)</f>
        <v>49674</v>
      </c>
      <c r="H18" s="126">
        <f t="shared" si="1"/>
        <v>7536</v>
      </c>
      <c r="I18" s="126">
        <f t="shared" si="1"/>
        <v>0</v>
      </c>
      <c r="J18" s="126">
        <f t="shared" si="1"/>
        <v>0</v>
      </c>
      <c r="K18" s="126">
        <f t="shared" si="1"/>
        <v>7536</v>
      </c>
      <c r="L18" s="126">
        <f t="shared" si="1"/>
        <v>42138</v>
      </c>
      <c r="M18" s="126">
        <f t="shared" si="1"/>
        <v>0</v>
      </c>
      <c r="N18" s="126">
        <f t="shared" si="1"/>
        <v>0</v>
      </c>
      <c r="O18" s="126">
        <f t="shared" si="1"/>
        <v>0</v>
      </c>
      <c r="P18" s="126">
        <f t="shared" si="1"/>
        <v>42138</v>
      </c>
    </row>
    <row r="19" spans="1:16" ht="12.75">
      <c r="A19" s="327"/>
      <c r="B19" s="130">
        <v>2008</v>
      </c>
      <c r="C19" s="324"/>
      <c r="D19" s="128">
        <v>42138</v>
      </c>
      <c r="E19" s="128"/>
      <c r="F19" s="128">
        <v>42138</v>
      </c>
      <c r="G19" s="128">
        <v>42138</v>
      </c>
      <c r="H19" s="128"/>
      <c r="I19" s="128"/>
      <c r="J19" s="128"/>
      <c r="K19" s="128"/>
      <c r="L19" s="128">
        <v>42138</v>
      </c>
      <c r="M19" s="128"/>
      <c r="N19" s="128"/>
      <c r="O19" s="128"/>
      <c r="P19" s="128">
        <v>42138</v>
      </c>
    </row>
    <row r="20" spans="1:16" ht="12.75">
      <c r="A20" s="325"/>
      <c r="B20" s="134">
        <v>2009</v>
      </c>
      <c r="C20" s="325"/>
      <c r="D20" s="128">
        <v>7536</v>
      </c>
      <c r="E20" s="128">
        <v>7536</v>
      </c>
      <c r="F20" s="128">
        <v>0</v>
      </c>
      <c r="G20" s="128">
        <v>7536</v>
      </c>
      <c r="H20" s="128">
        <v>7536</v>
      </c>
      <c r="I20" s="129"/>
      <c r="J20" s="128"/>
      <c r="K20" s="128">
        <v>7536</v>
      </c>
      <c r="L20" s="128">
        <v>0</v>
      </c>
      <c r="M20" s="128"/>
      <c r="N20" s="128"/>
      <c r="O20" s="128"/>
      <c r="P20" s="128">
        <v>0</v>
      </c>
    </row>
    <row r="21" spans="1:16" ht="19.5" customHeight="1">
      <c r="A21" s="326" t="s">
        <v>195</v>
      </c>
      <c r="B21" s="132" t="s">
        <v>161</v>
      </c>
      <c r="C21" s="328" t="s">
        <v>163</v>
      </c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30"/>
    </row>
    <row r="22" spans="1:16" ht="19.5" customHeight="1">
      <c r="A22" s="327"/>
      <c r="B22" s="127" t="s">
        <v>189</v>
      </c>
      <c r="C22" s="328" t="s">
        <v>190</v>
      </c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30"/>
    </row>
    <row r="23" spans="1:16" ht="19.5" customHeight="1">
      <c r="A23" s="327"/>
      <c r="B23" s="127" t="s">
        <v>191</v>
      </c>
      <c r="C23" s="328" t="s">
        <v>194</v>
      </c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30"/>
    </row>
    <row r="24" spans="1:16" ht="16.5" customHeight="1">
      <c r="A24" s="327"/>
      <c r="B24" s="127" t="s">
        <v>193</v>
      </c>
      <c r="C24" s="328" t="s">
        <v>192</v>
      </c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30"/>
    </row>
    <row r="25" spans="1:16" ht="12.75" customHeight="1">
      <c r="A25" s="327"/>
      <c r="B25" s="127"/>
      <c r="C25" s="323" t="s">
        <v>170</v>
      </c>
      <c r="D25" s="126">
        <f>SUM(D26:D27)</f>
        <v>129542</v>
      </c>
      <c r="E25" s="126">
        <f>SUM(E26:E27)</f>
        <v>19645</v>
      </c>
      <c r="F25" s="126">
        <f>SUM(F26:F27)</f>
        <v>109897</v>
      </c>
      <c r="G25" s="126">
        <f>SUM(G26:G27)</f>
        <v>129542</v>
      </c>
      <c r="H25" s="126">
        <f>SUM(H26:H27)</f>
        <v>19645</v>
      </c>
      <c r="I25" s="126">
        <f aca="true" t="shared" si="2" ref="I25:P25">SUM(I26:I27)</f>
        <v>0</v>
      </c>
      <c r="J25" s="126">
        <f t="shared" si="2"/>
        <v>0</v>
      </c>
      <c r="K25" s="126">
        <f t="shared" si="2"/>
        <v>19645</v>
      </c>
      <c r="L25" s="126">
        <f t="shared" si="2"/>
        <v>109897</v>
      </c>
      <c r="M25" s="126">
        <f t="shared" si="2"/>
        <v>0</v>
      </c>
      <c r="N25" s="126">
        <f t="shared" si="2"/>
        <v>0</v>
      </c>
      <c r="O25" s="126">
        <f t="shared" si="2"/>
        <v>0</v>
      </c>
      <c r="P25" s="126">
        <f t="shared" si="2"/>
        <v>109897</v>
      </c>
    </row>
    <row r="26" spans="1:16" ht="12.75">
      <c r="A26" s="327"/>
      <c r="B26" s="130">
        <v>2008</v>
      </c>
      <c r="C26" s="324"/>
      <c r="D26" s="128">
        <v>109897</v>
      </c>
      <c r="E26" s="128">
        <v>0</v>
      </c>
      <c r="F26" s="128">
        <v>109897</v>
      </c>
      <c r="G26" s="128">
        <v>109897</v>
      </c>
      <c r="H26" s="156">
        <v>0</v>
      </c>
      <c r="I26" s="128"/>
      <c r="J26" s="128"/>
      <c r="K26" s="128">
        <v>0</v>
      </c>
      <c r="L26" s="128">
        <v>109897</v>
      </c>
      <c r="M26" s="128"/>
      <c r="N26" s="128"/>
      <c r="O26" s="128"/>
      <c r="P26" s="128">
        <v>109897</v>
      </c>
    </row>
    <row r="27" spans="1:16" ht="12.75">
      <c r="A27" s="325"/>
      <c r="B27" s="134">
        <v>2009</v>
      </c>
      <c r="C27" s="325"/>
      <c r="D27" s="128">
        <v>19645</v>
      </c>
      <c r="E27" s="128">
        <v>19645</v>
      </c>
      <c r="F27" s="128">
        <v>0</v>
      </c>
      <c r="G27" s="128">
        <v>19645</v>
      </c>
      <c r="H27" s="156">
        <v>19645</v>
      </c>
      <c r="I27" s="157"/>
      <c r="J27" s="128"/>
      <c r="K27" s="128">
        <v>19645</v>
      </c>
      <c r="L27" s="128">
        <v>0</v>
      </c>
      <c r="M27" s="128"/>
      <c r="N27" s="128"/>
      <c r="O27" s="128"/>
      <c r="P27" s="128">
        <v>0</v>
      </c>
    </row>
  </sheetData>
  <sheetProtection/>
  <mergeCells count="37">
    <mergeCell ref="G3:P3"/>
    <mergeCell ref="A21:A27"/>
    <mergeCell ref="C21:P21"/>
    <mergeCell ref="C22:P22"/>
    <mergeCell ref="C23:P23"/>
    <mergeCell ref="C24:P24"/>
    <mergeCell ref="C25:C27"/>
    <mergeCell ref="M6:P6"/>
    <mergeCell ref="L5:P5"/>
    <mergeCell ref="F4:F10"/>
    <mergeCell ref="A1:P1"/>
    <mergeCell ref="A2:P2"/>
    <mergeCell ref="A3:A10"/>
    <mergeCell ref="B3:B10"/>
    <mergeCell ref="O7:O10"/>
    <mergeCell ref="C3:C10"/>
    <mergeCell ref="D3:D10"/>
    <mergeCell ref="E3:F3"/>
    <mergeCell ref="M7:M10"/>
    <mergeCell ref="E4:E10"/>
    <mergeCell ref="G4:P4"/>
    <mergeCell ref="G5:G10"/>
    <mergeCell ref="H5:K5"/>
    <mergeCell ref="P7:P10"/>
    <mergeCell ref="H6:H10"/>
    <mergeCell ref="I6:K6"/>
    <mergeCell ref="L6:L10"/>
    <mergeCell ref="N7:N10"/>
    <mergeCell ref="I7:I10"/>
    <mergeCell ref="J7:J10"/>
    <mergeCell ref="K7:K10"/>
    <mergeCell ref="C18:C20"/>
    <mergeCell ref="A14:A20"/>
    <mergeCell ref="C14:P14"/>
    <mergeCell ref="C15:P15"/>
    <mergeCell ref="C16:P16"/>
    <mergeCell ref="C17:P17"/>
  </mergeCells>
  <printOptions/>
  <pageMargins left="0.75" right="0.75" top="1" bottom="1" header="0.5" footer="0.5"/>
  <pageSetup horizontalDpi="600" verticalDpi="600" orientation="landscape" paperSize="9" scale="81" r:id="rId1"/>
  <headerFooter alignWithMargins="0">
    <oddHeader>&amp;R&amp;"Arial,Pogrubiony"&amp;11Załącznik Nr 8 &amp;"Arial,Normalny" do uchwały Nr XVIII/102/2008 Rady Miasta Radziejów z dnia 7 listopada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2008-11-12T12:54:29Z</cp:lastPrinted>
  <dcterms:created xsi:type="dcterms:W3CDTF">2006-11-07T12:52:19Z</dcterms:created>
  <dcterms:modified xsi:type="dcterms:W3CDTF">2008-11-12T12:56:54Z</dcterms:modified>
  <cp:category/>
  <cp:version/>
  <cp:contentType/>
  <cp:contentStatus/>
</cp:coreProperties>
</file>