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_FilterDatabase" localSheetId="0" hidden="1">'1'!$C$1:$C$210</definedName>
    <definedName name="_xlnm._FilterDatabase" localSheetId="1" hidden="1">'2'!$C$1:$C$609</definedName>
    <definedName name="_xlnm.Print_Area" localSheetId="0">'1'!$A$1:$I$206</definedName>
    <definedName name="_xlnm.Print_Area" localSheetId="1">'2'!$A$1:$T$597</definedName>
  </definedNames>
  <calcPr fullCalcOnLoad="1"/>
</workbook>
</file>

<file path=xl/sharedStrings.xml><?xml version="1.0" encoding="utf-8"?>
<sst xmlns="http://schemas.openxmlformats.org/spreadsheetml/2006/main" count="1533" uniqueCount="634">
  <si>
    <t>"Uczenie się przez całe życie"</t>
  </si>
  <si>
    <t>COMENIUS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</si>
  <si>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2707</t>
    </r>
  </si>
  <si>
    <t>Priorytet: I.</t>
  </si>
  <si>
    <t>Rozwój infrastruktury technicznej</t>
  </si>
  <si>
    <t>Działanie: 1.1.</t>
  </si>
  <si>
    <t>Dz. 600 Rozdział 60016</t>
  </si>
  <si>
    <t>2011 rok</t>
  </si>
  <si>
    <t>2012 rok</t>
  </si>
  <si>
    <t>2.2.</t>
  </si>
  <si>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</si>
  <si>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</si>
  <si>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</si>
  <si>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</si>
  <si>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</si>
  <si>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</si>
  <si>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</si>
  <si>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</si>
  <si>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</si>
  <si>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</si>
  <si>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</si>
  <si>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</si>
  <si>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</si>
  <si>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</si>
  <si>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</si>
  <si>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</si>
  <si>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</si>
  <si>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</si>
  <si>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</si>
  <si>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</si>
  <si>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</si>
  <si>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</si>
  <si>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</si>
  <si>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</si>
  <si>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</si>
  <si>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</si>
  <si>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</si>
  <si>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</si>
  <si>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</si>
  <si>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</si>
  <si>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</si>
  <si>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</si>
  <si>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</si>
  <si>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</si>
  <si>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</si>
  <si>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</si>
  <si>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</si>
  <si>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</si>
  <si>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</si>
  <si>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</si>
  <si>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</si>
  <si>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</si>
  <si>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</si>
  <si>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</si>
  <si>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</si>
  <si>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</si>
  <si>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</si>
  <si>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</si>
  <si>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</si>
  <si>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</si>
  <si>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</si>
  <si>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</si>
  <si>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</si>
  <si>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</si>
  <si>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</si>
  <si>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</si>
  <si>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</si>
  <si>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</si>
  <si>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</si>
  <si>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</si>
  <si>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</si>
  <si>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</si>
  <si>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</si>
  <si>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</si>
  <si>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</si>
  <si>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</si>
  <si>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</si>
  <si>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</si>
  <si>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</si>
  <si>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</si>
  <si>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</si>
  <si>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</si>
  <si>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</si>
  <si>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</si>
  <si>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</si>
  <si>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</si>
  <si>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</si>
  <si>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</si>
  <si>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</si>
  <si>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</si>
  <si>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</si>
  <si>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</si>
  <si>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</si>
  <si>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</si>
  <si>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</si>
  <si>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</si>
  <si>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</si>
  <si>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</si>
  <si>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</si>
  <si>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Część oświatowa subwencji ogólnej dla jst</t>
  </si>
  <si>
    <t xml:space="preserve">Dotacje celowe otrzymane z budżetu na real. zadań bieżących z  zakresu adm.rządowej zleconych gminie 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</si>
  <si>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</si>
  <si>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</si>
  <si>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</si>
  <si>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</si>
  <si>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</si>
  <si>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</si>
  <si>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</si>
  <si>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</si>
  <si>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</si>
  <si>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</si>
  <si>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</si>
  <si>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</si>
  <si>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</si>
  <si>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</si>
  <si>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</si>
  <si>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</si>
  <si>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</si>
  <si>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</si>
  <si>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</si>
  <si>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</si>
  <si>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</si>
  <si>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</si>
  <si>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</si>
  <si>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</si>
  <si>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</si>
  <si>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</si>
  <si>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</si>
  <si>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</si>
  <si>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</si>
  <si>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</si>
  <si>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</si>
  <si>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</si>
  <si>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</si>
  <si>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</si>
  <si>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</si>
  <si>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</si>
  <si>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</si>
  <si>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</si>
  <si>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</si>
  <si>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</si>
  <si>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</si>
  <si>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</si>
  <si>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</si>
  <si>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</si>
  <si>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</si>
  <si>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</si>
  <si>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</si>
  <si>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</si>
  <si>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</si>
  <si>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</si>
  <si>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</si>
  <si>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</si>
  <si>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</si>
  <si>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</si>
  <si>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</si>
  <si>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</si>
  <si>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</si>
  <si>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</si>
  <si>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</si>
  <si>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</si>
  <si>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</si>
  <si>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</si>
  <si>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</si>
  <si>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</si>
  <si>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</si>
  <si>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</si>
  <si>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</si>
  <si>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</si>
  <si>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</si>
  <si>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</si>
  <si>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</si>
  <si>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</si>
  <si>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</si>
  <si>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</si>
  <si>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</si>
  <si>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</si>
  <si>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</si>
  <si>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</si>
  <si>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</si>
  <si>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</si>
  <si>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</si>
  <si>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</si>
  <si>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</si>
  <si>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</si>
  <si>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</si>
  <si>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</si>
  <si>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</si>
  <si>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</si>
  <si>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</si>
  <si>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</si>
  <si>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</si>
  <si>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</si>
  <si>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</si>
  <si>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</si>
  <si>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</si>
  <si>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</si>
  <si>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</si>
  <si>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</si>
  <si>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</si>
  <si>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</si>
  <si>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</si>
  <si>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</si>
  <si>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</si>
  <si>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</si>
  <si>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</si>
  <si>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</si>
  <si>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</si>
  <si>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</si>
  <si>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</si>
  <si>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</si>
  <si>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</si>
  <si>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</si>
  <si>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</si>
  <si>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</si>
  <si>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</si>
  <si>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</si>
  <si>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</si>
  <si>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</si>
  <si>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</si>
  <si>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</si>
  <si>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</si>
  <si>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</si>
  <si>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</si>
  <si>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</si>
  <si>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</si>
  <si>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</si>
  <si>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</si>
  <si>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</si>
  <si>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</si>
  <si>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</si>
  <si>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</si>
  <si>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</si>
  <si>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>w złotych</t>
  </si>
  <si>
    <t>Lp.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</si>
  <si>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</si>
  <si>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</si>
  <si>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</si>
  <si>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</si>
  <si>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</si>
  <si>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</si>
  <si>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</si>
  <si>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</si>
  <si>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</si>
  <si>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</si>
  <si>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</si>
  <si>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</si>
  <si>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</si>
  <si>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</si>
  <si>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</si>
  <si>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</si>
  <si>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</si>
  <si>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</si>
  <si>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</si>
  <si>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</si>
  <si>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</si>
  <si>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</si>
  <si>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</si>
  <si>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</si>
  <si>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</si>
  <si>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</si>
  <si>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</si>
  <si>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</si>
  <si>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</si>
  <si>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</si>
  <si>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Nakłady poniesione w minionych latach</t>
  </si>
  <si>
    <t>Nakłady do poniesienia w nastepnych latach</t>
  </si>
  <si>
    <t>I.</t>
  </si>
  <si>
    <t>obligacje</t>
  </si>
  <si>
    <t>2.3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</si>
  <si>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</si>
  <si>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</si>
  <si>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</si>
  <si>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</si>
  <si>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</si>
  <si>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</si>
  <si>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O1095</t>
  </si>
  <si>
    <t>0760</t>
  </si>
  <si>
    <t>80195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</si>
  <si>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</si>
  <si>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</si>
  <si>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</si>
  <si>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</si>
  <si>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90004</t>
  </si>
  <si>
    <t>O20</t>
  </si>
  <si>
    <t>Leśnictwo</t>
  </si>
  <si>
    <t>O2001</t>
  </si>
  <si>
    <t>Gospodarka leśna</t>
  </si>
  <si>
    <t>0870</t>
  </si>
  <si>
    <t>Wpływy ze sprzedaży skł. majątkowych</t>
  </si>
  <si>
    <t>85404</t>
  </si>
  <si>
    <t>Wczesne wspomaganie rozwoju dziecka</t>
  </si>
  <si>
    <t>Dotacje celowe otrzymane z gminy na zadania bieżące realizowane na podstawie porozumień (umów) między jst</t>
  </si>
  <si>
    <t>90015</t>
  </si>
  <si>
    <t>Oświetlenie ulic, placów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</si>
  <si>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</si>
  <si>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</si>
  <si>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</si>
  <si>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</si>
  <si>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</si>
  <si>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</si>
  <si>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</si>
  <si>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</si>
  <si>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</si>
  <si>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</si>
  <si>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</si>
  <si>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</si>
  <si>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</si>
  <si>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>Opłaty za administrowanie i czynsze za budynki, lokale i pomieszczenia garażowe</t>
  </si>
  <si>
    <t>754</t>
  </si>
  <si>
    <t>75412</t>
  </si>
  <si>
    <t>0960</t>
  </si>
  <si>
    <t>Wpływy z darowizn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</si>
  <si>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</si>
  <si>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</si>
  <si>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</si>
  <si>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</si>
  <si>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</si>
  <si>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</si>
  <si>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</si>
  <si>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</si>
  <si>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2009</t>
  </si>
  <si>
    <t>Wpływy z róznych dochodów</t>
  </si>
  <si>
    <t>92601</t>
  </si>
  <si>
    <t>Obiekty sportowe</t>
  </si>
  <si>
    <t>Zwrot dotacji wykorzystanej w nadmiernej wysokości</t>
  </si>
  <si>
    <t>Dochody z najmu i dzierżawy składników majątkowych</t>
  </si>
  <si>
    <t xml:space="preserve">Wczesne wspomaganie rozwoju dziecka </t>
  </si>
  <si>
    <t>A.      
B.
C.                 …</t>
  </si>
  <si>
    <t>710</t>
  </si>
  <si>
    <t>71004</t>
  </si>
  <si>
    <t>0560</t>
  </si>
  <si>
    <t>Zaległości podatków zniesionych</t>
  </si>
  <si>
    <t>Izby wytrzeźwień</t>
  </si>
  <si>
    <t>Dotacje celowe otrzymane z powiatu na zadania bieżące realizowane na podstawie porozumień między j.s.t.</t>
  </si>
  <si>
    <t xml:space="preserve">Zakup usług pozostałych </t>
  </si>
  <si>
    <t>Zakup artykułów żywności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</si>
  <si>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</si>
  <si>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</si>
  <si>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</si>
  <si>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</si>
  <si>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</si>
  <si>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</si>
  <si>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</si>
  <si>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</si>
  <si>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</si>
  <si>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</si>
  <si>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</si>
  <si>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</si>
  <si>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</si>
  <si>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</si>
  <si>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</si>
  <si>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</si>
  <si>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</si>
  <si>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</si>
  <si>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</si>
  <si>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</si>
  <si>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</si>
  <si>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</si>
  <si>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</si>
  <si>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Program:</t>
  </si>
  <si>
    <t xml:space="preserve">2009 Rok </t>
  </si>
  <si>
    <t>II</t>
  </si>
  <si>
    <t>Wydatki majątkowe razem</t>
  </si>
  <si>
    <t>Regionalny Program Operacyjny Województwa Kujawsko-Pomorskiego</t>
  </si>
  <si>
    <t>Priorytet: II.</t>
  </si>
  <si>
    <t>Zachowanie i racjonalne użytkowanie środowiska</t>
  </si>
  <si>
    <t>Działanie: 2.1.</t>
  </si>
  <si>
    <t>Rozwój infrastruktury wodno-ściekowej</t>
  </si>
  <si>
    <t>Tytuł projektu</t>
  </si>
  <si>
    <t>2010 rok</t>
  </si>
  <si>
    <t>Razem projekt</t>
  </si>
  <si>
    <t>2.1.</t>
  </si>
  <si>
    <t>0580</t>
  </si>
  <si>
    <t>Grzywny i inne kary pieniężne od osób prawnych i innych jednostek organizacyjnych</t>
  </si>
  <si>
    <t>75802</t>
  </si>
  <si>
    <t>Uzupełnienie subwencji ogólnej dla jst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</si>
  <si>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</si>
  <si>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</si>
  <si>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</si>
  <si>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</si>
  <si>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</si>
  <si>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</si>
  <si>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 xml:space="preserve">Dotacje celowe przekazane do samorządu województwa na zadania bieżące realizowane na podstawie porozumień między jst 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</si>
  <si>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</si>
  <si>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 xml:space="preserve">Budowa sali gimnastycznej </t>
  </si>
  <si>
    <t>Budowa sieci kanalizacji deszczowej w Radziejowie II etap</t>
  </si>
  <si>
    <t>Budowa dróg gminnych w Radziejowie</t>
  </si>
  <si>
    <t>Komendy powiatowe Policji</t>
  </si>
  <si>
    <t>Wpłaty jednostek na fundusz celowy</t>
  </si>
  <si>
    <t xml:space="preserve">2010 Rok </t>
  </si>
  <si>
    <t xml:space="preserve">2011 Rok </t>
  </si>
  <si>
    <t>Dz.801 Roz. 80110</t>
  </si>
  <si>
    <t>Plan na 2011r.</t>
  </si>
  <si>
    <t>Plan na     2011 r       (6+12)</t>
  </si>
  <si>
    <t>0570</t>
  </si>
  <si>
    <t>Gospodarka odpadami</t>
  </si>
  <si>
    <t>Dotacje celowe przekazane gminie na zadania bieżące realizowane na podstawie porozumień między jst</t>
  </si>
  <si>
    <t>6207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</si>
  <si>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</si>
  <si>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Otrzymane spadki, zapisy i darowizny otrzymane w formie pieniężnej</t>
  </si>
  <si>
    <t>75056</t>
  </si>
  <si>
    <t>Spis powszechny i inne</t>
  </si>
  <si>
    <t>0921</t>
  </si>
  <si>
    <t>851</t>
  </si>
  <si>
    <t>85154</t>
  </si>
  <si>
    <t>2007</t>
  </si>
  <si>
    <t>Grzywny, mandaty i inne kary pieniężne od osób fizycznych</t>
  </si>
  <si>
    <t>2460</t>
  </si>
  <si>
    <t>Środki otrzymane od pozostałych jednostek sektora finansów publicznych na realizację zadań bieżących jednostek zaliczanych do sektora finansów publicznych</t>
  </si>
  <si>
    <t>90019</t>
  </si>
  <si>
    <t>75807</t>
  </si>
  <si>
    <t>Część wyrównawcza subwencji ogólnej dla gmin</t>
  </si>
  <si>
    <t>Otrzymane spadki, zapisy i darowizny w postaci pieniężnej</t>
  </si>
  <si>
    <t>80148</t>
  </si>
  <si>
    <t>Stołówki szkolne i przedszkolne</t>
  </si>
  <si>
    <t>2701</t>
  </si>
  <si>
    <t>Informatyka</t>
  </si>
  <si>
    <t>Wydatki  osobowe nie zaliczane do wynagrodzeń</t>
  </si>
  <si>
    <t>Ochrona różnorodności biologicznej i krajobrazu</t>
  </si>
  <si>
    <t>Roz-  dział</t>
  </si>
  <si>
    <t xml:space="preserve">Budowa drogi gminnej w ul. Wiatraczny Stok  (prace przygotowawcze)  </t>
  </si>
  <si>
    <r>
      <t xml:space="preserve">rok budżetowy 2011 </t>
    </r>
    <r>
      <rPr>
        <b/>
        <sz val="8"/>
        <rFont val="Arial CE"/>
        <family val="0"/>
      </rPr>
      <t>(8+9+10+11)</t>
    </r>
  </si>
  <si>
    <t>6050  6057  6059</t>
  </si>
  <si>
    <t xml:space="preserve">Budowa dróg gminnych w Radziejowie </t>
  </si>
  <si>
    <t>Przebudowa dróg gminnych w  Radziejowie</t>
  </si>
  <si>
    <t>A.  
B.
C.                 …</t>
  </si>
  <si>
    <t>A.  
B.
C.                  …</t>
  </si>
  <si>
    <t>Zakup i montaż urządzeń monitoringu wizyjnego</t>
  </si>
  <si>
    <t>Zadania inwestycyjne w 2011 r.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</si>
  <si>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</si>
  <si>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</si>
  <si>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</si>
  <si>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</si>
  <si>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</si>
  <si>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Wpływy z podatku dochodowego od osób fizycznych</t>
  </si>
  <si>
    <t>Dochody jst związane z realizacją zadań z zakresu administracji rządowej oraz innych zadań zleconych ustawami</t>
  </si>
  <si>
    <t>Opłata od posiadania psa</t>
  </si>
  <si>
    <t>Składki na ubezpieczenie zdrowotne opłacane za osoby pobierające świadczenia z pomocy społecznej, niektóre świadczenia rodzinne oraz osoby uczestniczące w zajęciach w centrum integracji społecznej</t>
  </si>
  <si>
    <t>Zasiłki i pomoc w naturze oraz składki na ubezpieczenia emerytalne i rentowe</t>
  </si>
  <si>
    <t>Wpływy i wydatki związane z gromadzeniem środków z opłat i kar za korzystanie ze środowiska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</si>
  <si>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</si>
  <si>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</si>
  <si>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</si>
  <si>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</si>
  <si>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</si>
  <si>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</si>
  <si>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</si>
  <si>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</si>
  <si>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</si>
  <si>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</si>
  <si>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2008 Rok </t>
  </si>
  <si>
    <t>Przebudowa dróg gminnych w Radziejowie</t>
  </si>
  <si>
    <t>Wspieranie przemian w miastach i obszarach wymagających odnowy</t>
  </si>
  <si>
    <t>Rewitalizacja zdegradowanych dzielnic miast</t>
  </si>
  <si>
    <t>"Przebudowa budynku przy ul. Rynek 1 celem utworzenia punktu Radziejowskie Centrum Przedsiębiorczości"</t>
  </si>
  <si>
    <t>Dz. 700 Rozdział 70005</t>
  </si>
  <si>
    <t>Rozwój infrastruktury w zakresie ochrony powietrza w kategorii: efektywność energetyczne, produkcja skojarzona, zarządzanie energią</t>
  </si>
  <si>
    <t>"Termomodernizacja budynku Publicznego Przedszkola Nr 1 w Radziejowie"</t>
  </si>
  <si>
    <t>Dz. 801 Rozdział 80104</t>
  </si>
  <si>
    <t xml:space="preserve">2012 Rok </t>
  </si>
  <si>
    <t>2012 Rok</t>
  </si>
  <si>
    <t xml:space="preserve">2013 Rok </t>
  </si>
  <si>
    <t>2.4</t>
  </si>
  <si>
    <t>2.5</t>
  </si>
  <si>
    <t>"Budowa sieci kanalizacji sanitarnej i sieci wodociągowej w Radziejowie II etap"</t>
  </si>
  <si>
    <t>Dz.900      Rozdział   90001</t>
  </si>
  <si>
    <t>Wydatki majątkowe realizowane w 2011 roku</t>
  </si>
  <si>
    <t xml:space="preserve">Zakup udziałów działki gruntu zabudowanej budynkiem przy ul.Toruńskiej 22 </t>
  </si>
  <si>
    <t>Wpływy z opłat za zarząd, użytkowanie i użytkowanie wieczyste nieruchomości</t>
  </si>
  <si>
    <t>Dochody z najmu i dzierżawy składników majątkowych SP, JST lub innych jednostek zaliczanych do sektora finansów publicznych oraz innych umów o podobnym charakterze</t>
  </si>
  <si>
    <t>Wpływy z tytułu przekształcenia prawa użytkowania wieczystego przysługujące osobom fizycznym w prawo własności</t>
  </si>
  <si>
    <t xml:space="preserve">Dotacje celowe otrzymane z budżetu na realizację zadań bieżących z  zakresu administracji rządowej zleconych gminie </t>
  </si>
  <si>
    <t>Dochody od osób prawnych,od osób fiz. i innych jedn.nie posiadających osobowości prawnej oraz wydatki związane z ich poborem</t>
  </si>
  <si>
    <t>Wpływy z podatku rolnego,leśnego, czynności cywilno prawnych, podatków i opłat lokalnych od osób prawnych i innych jednostek organizacyjnych</t>
  </si>
  <si>
    <t>Wpływy z innych opłat stanowiących dochód  j.s.t. na podstawie ustaw</t>
  </si>
  <si>
    <t>Wpływy z opłat za zezwolenia na sprzedaż napojów alkoholowych</t>
  </si>
  <si>
    <t>Wpływy z innych lokalnych opłat pobieranych przez jst na podstawie odrębnych ustaw</t>
  </si>
  <si>
    <t xml:space="preserve">Oddziały przedszkolne w szkołach podstawowych </t>
  </si>
  <si>
    <t>Środki na dofinansowanie własnych zadań bieżących pozyskane z innych źródeł</t>
  </si>
  <si>
    <t>Świadczenia rodzinne, świadczenie z funduszu alimentacyjnego oraz składki na ubezpieczenia emerytalne i rentowe z ubezpieczenia społecznego</t>
  </si>
  <si>
    <t>1.1.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</si>
  <si>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2701</t>
    </r>
  </si>
  <si>
    <t>6050  6057     6059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</si>
  <si>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</si>
  <si>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</si>
  <si>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</si>
  <si>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</si>
  <si>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</si>
  <si>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</si>
  <si>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</si>
  <si>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</si>
  <si>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</si>
  <si>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</si>
  <si>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</si>
  <si>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</si>
  <si>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</si>
  <si>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</si>
  <si>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</si>
  <si>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</si>
  <si>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</si>
  <si>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</si>
  <si>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</si>
  <si>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12.</t>
  </si>
  <si>
    <t>13.</t>
  </si>
  <si>
    <t>Rewitalizacja Miejskiego Ośrodka Sportu i Rekreacji w Radziejowie</t>
  </si>
  <si>
    <t>Zmniejsze- nie</t>
  </si>
  <si>
    <t>Zwiększe-nie</t>
  </si>
  <si>
    <t>Zmiany  w  planie  dochodów  budżetu  gminy  na  2011 r.</t>
  </si>
  <si>
    <t>Kultura fizyczna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</si>
  <si>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</si>
  <si>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</si>
  <si>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</si>
  <si>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</si>
  <si>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>Termomodernizacja budynku Publicznego Przedszkola Nr 1 w Radziejowie</t>
  </si>
  <si>
    <t>Budowa przepompowni wód opadowych przy ul.Broniewskiego</t>
  </si>
  <si>
    <t>14.</t>
  </si>
  <si>
    <t>Budowa przyłącza wodociągowego przy ul.Rynek 1 w Radziejowie</t>
  </si>
  <si>
    <t>15.</t>
  </si>
  <si>
    <t>Budowa wodociągu przy ul.Górczyńskiego w Radziejowie</t>
  </si>
  <si>
    <t>16.</t>
  </si>
  <si>
    <t>Budowa oświetlenia ulicznego w ul.Komunalnej w Radziejowie</t>
  </si>
  <si>
    <t>17.</t>
  </si>
  <si>
    <t>18.</t>
  </si>
  <si>
    <t>Wpływy ze sprzedaży składników majątkowych</t>
  </si>
  <si>
    <t>Budowa placu zabaw przy ul.Wyzwolenia</t>
  </si>
  <si>
    <t xml:space="preserve">Dotacje celowe w ramach programów  finansowanych z udziałem środków europejskich oraz środków o których mowa w art. 5 ust. 1 pkt 3 oraz ust. 3 pkt 5 i 6 ustawy lub płatności w ramach środków europejskich </t>
  </si>
  <si>
    <t>Zwiększe-  nie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</si>
  <si>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</si>
  <si>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</si>
  <si>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</si>
  <si>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Program Operacyjny Kapitał Ludzki</t>
  </si>
  <si>
    <t>Priorytet: VII</t>
  </si>
  <si>
    <t>Promocja integracji społecznej</t>
  </si>
  <si>
    <t>Działanie: 7.1</t>
  </si>
  <si>
    <t>Rozwój i upowszechnianie aktywnej integracji</t>
  </si>
  <si>
    <t>Podziałanie : 7.1.1</t>
  </si>
  <si>
    <t>Rozwój i upowszechnianie aktywnej integracji przez ośrodki pomocy społecznej</t>
  </si>
  <si>
    <t>Dz.853 Roz. 85395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</si>
  <si>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2709</t>
    </r>
  </si>
  <si>
    <t>udział własny</t>
  </si>
  <si>
    <t xml:space="preserve">§ 6050 koszty niekwafifikowane </t>
  </si>
  <si>
    <t>koszt niekwalif.</t>
  </si>
  <si>
    <t>koszty niekwalifikowane</t>
  </si>
  <si>
    <t>Wydatki bieżące kwalifikowane razem</t>
  </si>
  <si>
    <t>Razem wydatki bieżące kwalifikowane realizowane w 2011 roku</t>
  </si>
  <si>
    <t>Inicjatywy lokalne na rzecz aktywnej integracji</t>
  </si>
  <si>
    <t>Działanie: 7.3</t>
  </si>
  <si>
    <t>Wspólnymi siłami</t>
  </si>
  <si>
    <t>udział własny niekwalifikowany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</si>
  <si>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2007</t>
    </r>
  </si>
  <si>
    <t>2010 Rok  niekwalifikowane</t>
  </si>
  <si>
    <t>2009 Rok  niekwalifikowane</t>
  </si>
  <si>
    <r>
      <t xml:space="preserve">Wydatki majątkowe realizowane w 2011 roku niekwalifikowane    </t>
    </r>
    <r>
      <rPr>
        <b/>
        <sz val="8"/>
        <rFont val="Czcionka tekstu podstawowego"/>
        <family val="0"/>
      </rPr>
      <t>§</t>
    </r>
    <r>
      <rPr>
        <b/>
        <sz val="8"/>
        <rFont val="Times New Roman"/>
        <family val="1"/>
      </rPr>
      <t xml:space="preserve"> 6050 </t>
    </r>
  </si>
  <si>
    <t>wydatki na programy finansowa- ne z udzia- łem środ- ków, o któ- rych mowa w art.. 5. ust.1 pkt. 3</t>
  </si>
  <si>
    <t>wydatki związane z realizacją statuto-  wych zadań</t>
  </si>
  <si>
    <t xml:space="preserve">Nagrody o charakterze szczególnym nie zaliczane do wynagrodzeń </t>
  </si>
  <si>
    <t>Przychody i rozchody budżetu w 2011 roku</t>
  </si>
  <si>
    <t>Treść</t>
  </si>
  <si>
    <t>Klasyfi- kacja
§</t>
  </si>
  <si>
    <t>Zwiększe-    nie</t>
  </si>
  <si>
    <t>Zmniejsze-  nie</t>
  </si>
  <si>
    <t>Kwota
2011 r.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</si>
  <si>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</si>
  <si>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</si>
  <si>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</si>
  <si>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</si>
  <si>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</si>
  <si>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</si>
  <si>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</si>
  <si>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</si>
  <si>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</si>
  <si>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</si>
  <si>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</si>
  <si>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</si>
  <si>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</si>
  <si>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</si>
  <si>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</si>
  <si>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</si>
  <si>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</si>
  <si>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</si>
  <si>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</si>
  <si>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</si>
  <si>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</si>
  <si>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</si>
  <si>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</si>
  <si>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</si>
  <si>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</si>
  <si>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</si>
  <si>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</si>
  <si>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</si>
  <si>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</si>
  <si>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</si>
  <si>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</si>
  <si>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</si>
  <si>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Modernizacja drogi gminnej w ul.Szpitalnej w Radziejowie</t>
  </si>
  <si>
    <t>19.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</si>
  <si>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</si>
  <si>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</si>
  <si>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</si>
  <si>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</si>
  <si>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</si>
  <si>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</si>
  <si>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Priorytet: VII.</t>
  </si>
  <si>
    <t>Działanie: 7.1.</t>
  </si>
  <si>
    <t>Nagrody o charakterze szczególnym nie zaliczane do wynagrodzeń</t>
  </si>
  <si>
    <t>Zagospodarowanie przestrzeni publicznej ulic osiedlowych na obszarze „Osiedle przy ul. Objezdnej”</t>
  </si>
  <si>
    <t>Zakup dokumentacji na termomodernizację budynku administracyjnego przy ul. Kościuszki 20/22</t>
  </si>
  <si>
    <t>Budowa sieci kanalizacji sanitarnej i sieci wodociągowej w Radziejowie II etap</t>
  </si>
  <si>
    <t>20.</t>
  </si>
  <si>
    <t xml:space="preserve">Infrastruktura drogowa </t>
  </si>
  <si>
    <t>Infrastruktura drogowa</t>
  </si>
  <si>
    <t>Dochody i wydatki związane z realizacją zadań wykonywanych na podstawie porozumień (umów) między jednostkami samorządu terytorialnego w 2011 r.</t>
  </si>
  <si>
    <t>dotacje</t>
  </si>
  <si>
    <t>Priorytet: IX</t>
  </si>
  <si>
    <t>Działanie: 9.5</t>
  </si>
  <si>
    <t>Rozwój wykształcenia i kompetencji w regionach</t>
  </si>
  <si>
    <t>Oddolne inicjatywy edukacyjne w obszarach wiejskich</t>
  </si>
  <si>
    <t>Spotkania z historią i tradycją</t>
  </si>
  <si>
    <t>Zmiana sposobu użytkowania budynku usługowego na cele mieszkaniowe wraz z rozbudową i przebudową położonym przy ul. Kruszwickiej 7 w Radziejowie</t>
  </si>
  <si>
    <t>21.</t>
  </si>
  <si>
    <t>22.</t>
  </si>
  <si>
    <t xml:space="preserve">2012 rok niekwalifikowane </t>
  </si>
  <si>
    <t xml:space="preserve">2011 rok kwalifikowane </t>
  </si>
  <si>
    <t>1.3.</t>
  </si>
  <si>
    <t>1.4.</t>
  </si>
  <si>
    <t>1.2</t>
  </si>
  <si>
    <t>§ 2701</t>
  </si>
  <si>
    <t>Dz. 801 Roz. 80101</t>
  </si>
  <si>
    <t>2013 rok</t>
  </si>
  <si>
    <t>1.5.</t>
  </si>
  <si>
    <t>1.6.</t>
  </si>
  <si>
    <t xml:space="preserve">Zakup nieruchomości zabudowanej przy ul. Kruszwickiej 7 </t>
  </si>
  <si>
    <t xml:space="preserve">Utwardzenie placu wraz z utworzeniem miejsc postojowych za budynkiem położonym przy ul. Rynek 1 w Radziejowie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</si>
</sst>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8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i/>
      <sz val="8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sz val="10"/>
      <color indexed="8"/>
      <name val="Arial CE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i/>
      <sz val="9"/>
      <name val="Arial"/>
      <family val="2"/>
    </font>
    <font>
      <b/>
      <i/>
      <sz val="9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9"/>
      <name val="Times New Roman"/>
      <family val="1"/>
    </font>
    <font>
      <b/>
      <sz val="8"/>
      <name val="Czcionka tekstu podstawowego"/>
      <family val="0"/>
    </font>
    <font>
      <b/>
      <sz val="10"/>
      <name val="Arial CE"/>
      <family val="0"/>
    </font>
    <font>
      <sz val="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0"/>
    </font>
    <font>
      <sz val="6"/>
      <name val="Arial CE"/>
      <family val="2"/>
    </font>
    <font>
      <sz val="6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8"/>
      <name val="Arial CE"/>
      <family val="2"/>
    </font>
    <font>
      <sz val="1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1" fillId="0" borderId="0">
      <alignment/>
      <protection/>
    </xf>
    <xf numFmtId="0" fontId="8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3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5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" fontId="15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5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21" fillId="0" borderId="1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vertical="center"/>
    </xf>
    <xf numFmtId="0" fontId="7" fillId="0" borderId="18" xfId="0" applyFont="1" applyBorder="1" applyAlignment="1">
      <alignment/>
    </xf>
    <xf numFmtId="3" fontId="22" fillId="0" borderId="18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4" fontId="29" fillId="0" borderId="0" xfId="0" applyNumberFormat="1" applyFont="1" applyFill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1" fontId="0" fillId="0" borderId="17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vertical="center"/>
    </xf>
    <xf numFmtId="3" fontId="21" fillId="35" borderId="10" xfId="0" applyNumberFormat="1" applyFont="1" applyFill="1" applyBorder="1" applyAlignment="1">
      <alignment/>
    </xf>
    <xf numFmtId="3" fontId="21" fillId="34" borderId="10" xfId="0" applyNumberFormat="1" applyFont="1" applyFill="1" applyBorder="1" applyAlignment="1">
      <alignment vertical="center"/>
    </xf>
    <xf numFmtId="3" fontId="22" fillId="34" borderId="17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3" fontId="22" fillId="35" borderId="18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28" fillId="33" borderId="10" xfId="0" applyNumberFormat="1" applyFont="1" applyFill="1" applyBorder="1" applyAlignment="1">
      <alignment vertical="center"/>
    </xf>
    <xf numFmtId="3" fontId="15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5" fillId="33" borderId="11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 wrapText="1"/>
    </xf>
    <xf numFmtId="3" fontId="15" fillId="0" borderId="18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8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18" fillId="34" borderId="17" xfId="0" applyNumberFormat="1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vertical="center"/>
    </xf>
    <xf numFmtId="3" fontId="25" fillId="34" borderId="17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34" fillId="0" borderId="10" xfId="0" applyNumberFormat="1" applyFont="1" applyFill="1" applyBorder="1" applyAlignment="1">
      <alignment/>
    </xf>
    <xf numFmtId="0" fontId="21" fillId="0" borderId="16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22" fillId="34" borderId="13" xfId="0" applyFont="1" applyFill="1" applyBorder="1" applyAlignment="1">
      <alignment vertical="center" wrapText="1"/>
    </xf>
    <xf numFmtId="3" fontId="22" fillId="34" borderId="13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2" fillId="36" borderId="10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top"/>
    </xf>
    <xf numFmtId="0" fontId="18" fillId="36" borderId="10" xfId="0" applyFont="1" applyFill="1" applyBorder="1" applyAlignment="1">
      <alignment vertical="center" wrapText="1"/>
    </xf>
    <xf numFmtId="3" fontId="18" fillId="36" borderId="10" xfId="0" applyNumberFormat="1" applyFont="1" applyFill="1" applyBorder="1" applyAlignment="1">
      <alignment vertical="center"/>
    </xf>
    <xf numFmtId="3" fontId="22" fillId="37" borderId="10" xfId="0" applyNumberFormat="1" applyFont="1" applyFill="1" applyBorder="1" applyAlignment="1">
      <alignment vertical="center"/>
    </xf>
    <xf numFmtId="3" fontId="25" fillId="0" borderId="10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 wrapText="1"/>
    </xf>
    <xf numFmtId="3" fontId="15" fillId="0" borderId="17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5" fillId="0" borderId="20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top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37" fillId="0" borderId="10" xfId="0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1" fontId="13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" fontId="4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4" fillId="0" borderId="0" xfId="52" applyFont="1" applyBorder="1" applyAlignment="1">
      <alignment horizontal="center"/>
      <protection/>
    </xf>
    <xf numFmtId="3" fontId="45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0" fontId="11" fillId="0" borderId="0" xfId="52" applyFont="1" applyAlignment="1">
      <alignment horizontal="center"/>
      <protection/>
    </xf>
    <xf numFmtId="0" fontId="29" fillId="0" borderId="0" xfId="52" applyFont="1" applyAlignment="1">
      <alignment horizontal="center"/>
      <protection/>
    </xf>
    <xf numFmtId="3" fontId="29" fillId="0" borderId="0" xfId="52" applyNumberFormat="1" applyFont="1" applyAlignment="1">
      <alignment horizontal="right"/>
      <protection/>
    </xf>
    <xf numFmtId="3" fontId="44" fillId="0" borderId="0" xfId="52" applyNumberFormat="1" applyFont="1" applyFill="1">
      <alignment/>
      <protection/>
    </xf>
    <xf numFmtId="0" fontId="44" fillId="0" borderId="15" xfId="52" applyFont="1" applyBorder="1" applyAlignment="1">
      <alignment horizontal="center"/>
      <protection/>
    </xf>
    <xf numFmtId="0" fontId="44" fillId="0" borderId="0" xfId="52" applyFont="1">
      <alignment/>
      <protection/>
    </xf>
    <xf numFmtId="3" fontId="44" fillId="0" borderId="0" xfId="52" applyNumberFormat="1" applyFont="1" applyAlignment="1">
      <alignment horizontal="right"/>
      <protection/>
    </xf>
    <xf numFmtId="3" fontId="44" fillId="0" borderId="0" xfId="52" applyNumberFormat="1" applyFont="1" applyFill="1" applyAlignment="1">
      <alignment horizontal="center"/>
      <protection/>
    </xf>
    <xf numFmtId="3" fontId="45" fillId="0" borderId="10" xfId="0" applyNumberFormat="1" applyFont="1" applyBorder="1" applyAlignment="1">
      <alignment horizontal="center" vertical="center" wrapText="1"/>
    </xf>
    <xf numFmtId="0" fontId="44" fillId="0" borderId="10" xfId="52" applyFont="1" applyBorder="1" applyAlignment="1">
      <alignment horizontal="center" vertical="center"/>
      <protection/>
    </xf>
    <xf numFmtId="3" fontId="44" fillId="0" borderId="10" xfId="52" applyNumberFormat="1" applyFont="1" applyBorder="1" applyAlignment="1">
      <alignment horizontal="center" vertical="center"/>
      <protection/>
    </xf>
    <xf numFmtId="0" fontId="44" fillId="0" borderId="10" xfId="52" applyFont="1" applyFill="1" applyBorder="1" applyAlignment="1">
      <alignment horizontal="center" vertical="center"/>
      <protection/>
    </xf>
    <xf numFmtId="49" fontId="11" fillId="0" borderId="18" xfId="52" applyNumberFormat="1" applyFont="1" applyBorder="1" applyAlignment="1">
      <alignment horizontal="center" vertical="center"/>
      <protection/>
    </xf>
    <xf numFmtId="0" fontId="11" fillId="0" borderId="18" xfId="52" applyFont="1" applyBorder="1" applyAlignment="1">
      <alignment vertical="center"/>
      <protection/>
    </xf>
    <xf numFmtId="0" fontId="11" fillId="0" borderId="18" xfId="52" applyFont="1" applyBorder="1" applyAlignment="1">
      <alignment horizontal="left" vertical="center"/>
      <protection/>
    </xf>
    <xf numFmtId="3" fontId="11" fillId="0" borderId="18" xfId="52" applyNumberFormat="1" applyFont="1" applyBorder="1" applyAlignment="1">
      <alignment horizontal="right" vertical="center"/>
      <protection/>
    </xf>
    <xf numFmtId="0" fontId="44" fillId="0" borderId="18" xfId="52" applyFont="1" applyBorder="1" applyAlignment="1">
      <alignment horizontal="center" vertical="center"/>
      <protection/>
    </xf>
    <xf numFmtId="0" fontId="44" fillId="0" borderId="18" xfId="52" applyFont="1" applyBorder="1" applyAlignment="1">
      <alignment vertical="center"/>
      <protection/>
    </xf>
    <xf numFmtId="0" fontId="44" fillId="0" borderId="18" xfId="52" applyFont="1" applyBorder="1" applyAlignment="1">
      <alignment horizontal="left" vertical="center"/>
      <protection/>
    </xf>
    <xf numFmtId="3" fontId="44" fillId="0" borderId="18" xfId="52" applyNumberFormat="1" applyFont="1" applyBorder="1" applyAlignment="1">
      <alignment horizontal="right" vertical="center"/>
      <protection/>
    </xf>
    <xf numFmtId="0" fontId="45" fillId="33" borderId="10" xfId="0" applyFont="1" applyFill="1" applyBorder="1" applyAlignment="1">
      <alignment horizontal="left" vertical="center" wrapText="1"/>
    </xf>
    <xf numFmtId="3" fontId="45" fillId="33" borderId="18" xfId="0" applyNumberFormat="1" applyFont="1" applyFill="1" applyBorder="1" applyAlignment="1">
      <alignment horizontal="right" vertical="center" wrapText="1"/>
    </xf>
    <xf numFmtId="3" fontId="44" fillId="0" borderId="18" xfId="52" applyNumberFormat="1" applyFont="1" applyFill="1" applyBorder="1" applyAlignment="1">
      <alignment horizontal="right" vertical="center"/>
      <protection/>
    </xf>
    <xf numFmtId="3" fontId="45" fillId="0" borderId="10" xfId="0" applyNumberFormat="1" applyFont="1" applyFill="1" applyBorder="1" applyAlignment="1">
      <alignment vertical="center"/>
    </xf>
    <xf numFmtId="0" fontId="11" fillId="0" borderId="18" xfId="52" applyFont="1" applyBorder="1" applyAlignment="1">
      <alignment horizontal="center" vertical="center"/>
      <protection/>
    </xf>
    <xf numFmtId="0" fontId="33" fillId="33" borderId="18" xfId="0" applyFont="1" applyFill="1" applyBorder="1" applyAlignment="1">
      <alignment horizontal="left" vertical="center" wrapText="1"/>
    </xf>
    <xf numFmtId="3" fontId="33" fillId="33" borderId="18" xfId="0" applyNumberFormat="1" applyFont="1" applyFill="1" applyBorder="1" applyAlignment="1">
      <alignment horizontal="right" vertical="center" wrapText="1"/>
    </xf>
    <xf numFmtId="3" fontId="11" fillId="0" borderId="18" xfId="52" applyNumberFormat="1" applyFont="1" applyFill="1" applyBorder="1" applyAlignment="1">
      <alignment horizontal="right" vertical="center"/>
      <protection/>
    </xf>
    <xf numFmtId="0" fontId="33" fillId="0" borderId="0" xfId="0" applyFont="1" applyAlignment="1">
      <alignment/>
    </xf>
    <xf numFmtId="49" fontId="44" fillId="0" borderId="18" xfId="52" applyNumberFormat="1" applyFont="1" applyBorder="1" applyAlignment="1">
      <alignment horizontal="center" vertical="center"/>
      <protection/>
    </xf>
    <xf numFmtId="0" fontId="44" fillId="0" borderId="18" xfId="52" applyFont="1" applyBorder="1" applyAlignment="1">
      <alignment horizontal="left" vertical="center" wrapText="1"/>
      <protection/>
    </xf>
    <xf numFmtId="3" fontId="44" fillId="0" borderId="18" xfId="52" applyNumberFormat="1" applyFont="1" applyBorder="1" applyAlignment="1">
      <alignment horizontal="right" vertical="center" wrapText="1"/>
      <protection/>
    </xf>
    <xf numFmtId="3" fontId="45" fillId="0" borderId="10" xfId="0" applyNumberFormat="1" applyFont="1" applyBorder="1" applyAlignment="1">
      <alignment vertical="center"/>
    </xf>
    <xf numFmtId="3" fontId="45" fillId="0" borderId="18" xfId="0" applyNumberFormat="1" applyFont="1" applyBorder="1" applyAlignment="1">
      <alignment vertical="center"/>
    </xf>
    <xf numFmtId="49" fontId="33" fillId="0" borderId="18" xfId="0" applyNumberFormat="1" applyFont="1" applyBorder="1" applyAlignment="1">
      <alignment horizontal="center" vertical="center"/>
    </xf>
    <xf numFmtId="3" fontId="33" fillId="0" borderId="18" xfId="0" applyNumberFormat="1" applyFont="1" applyFill="1" applyBorder="1" applyAlignment="1">
      <alignment vertical="center"/>
    </xf>
    <xf numFmtId="0" fontId="45" fillId="0" borderId="0" xfId="0" applyFont="1" applyBorder="1" applyAlignment="1">
      <alignment/>
    </xf>
    <xf numFmtId="49" fontId="45" fillId="0" borderId="10" xfId="0" applyNumberFormat="1" applyFont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Fill="1" applyBorder="1" applyAlignment="1">
      <alignment vertical="center"/>
    </xf>
    <xf numFmtId="3" fontId="45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/>
    </xf>
    <xf numFmtId="49" fontId="33" fillId="0" borderId="10" xfId="0" applyNumberFormat="1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left" vertical="center" wrapText="1"/>
    </xf>
    <xf numFmtId="3" fontId="33" fillId="33" borderId="10" xfId="0" applyNumberFormat="1" applyFont="1" applyFill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vertical="center"/>
    </xf>
    <xf numFmtId="0" fontId="44" fillId="0" borderId="10" xfId="52" applyFont="1" applyBorder="1" applyAlignment="1">
      <alignment vertical="center"/>
      <protection/>
    </xf>
    <xf numFmtId="3" fontId="44" fillId="0" borderId="10" xfId="52" applyNumberFormat="1" applyFont="1" applyBorder="1" applyAlignment="1">
      <alignment horizontal="right" vertical="center"/>
      <protection/>
    </xf>
    <xf numFmtId="3" fontId="44" fillId="0" borderId="10" xfId="52" applyNumberFormat="1" applyFont="1" applyFill="1" applyBorder="1" applyAlignment="1">
      <alignment vertical="center"/>
      <protection/>
    </xf>
    <xf numFmtId="3" fontId="11" fillId="0" borderId="10" xfId="52" applyNumberFormat="1" applyFont="1" applyFill="1" applyBorder="1" applyAlignment="1">
      <alignment vertical="center"/>
      <protection/>
    </xf>
    <xf numFmtId="3" fontId="45" fillId="0" borderId="10" xfId="0" applyNumberFormat="1" applyFont="1" applyFill="1" applyBorder="1" applyAlignment="1">
      <alignment horizontal="right" vertical="center"/>
    </xf>
    <xf numFmtId="3" fontId="45" fillId="33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Border="1" applyAlignment="1">
      <alignment horizontal="left" vertical="center"/>
    </xf>
    <xf numFmtId="49" fontId="33" fillId="0" borderId="18" xfId="0" applyNumberFormat="1" applyFont="1" applyBorder="1" applyAlignment="1">
      <alignment horizontal="center" vertical="center"/>
    </xf>
    <xf numFmtId="0" fontId="33" fillId="33" borderId="18" xfId="0" applyFont="1" applyFill="1" applyBorder="1" applyAlignment="1">
      <alignment horizontal="left" vertical="center" wrapText="1"/>
    </xf>
    <xf numFmtId="3" fontId="33" fillId="33" borderId="16" xfId="0" applyNumberFormat="1" applyFont="1" applyFill="1" applyBorder="1" applyAlignment="1">
      <alignment horizontal="right" vertical="center" wrapText="1"/>
    </xf>
    <xf numFmtId="3" fontId="33" fillId="0" borderId="16" xfId="0" applyNumberFormat="1" applyFont="1" applyFill="1" applyBorder="1" applyAlignment="1">
      <alignment horizontal="right" vertical="center" wrapText="1"/>
    </xf>
    <xf numFmtId="49" fontId="33" fillId="0" borderId="10" xfId="0" applyNumberFormat="1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left" vertical="center" wrapText="1"/>
    </xf>
    <xf numFmtId="3" fontId="33" fillId="33" borderId="10" xfId="0" applyNumberFormat="1" applyFont="1" applyFill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horizontal="right" vertical="center" wrapText="1"/>
    </xf>
    <xf numFmtId="49" fontId="45" fillId="0" borderId="18" xfId="0" applyNumberFormat="1" applyFont="1" applyBorder="1" applyAlignment="1">
      <alignment horizontal="center" vertical="center"/>
    </xf>
    <xf numFmtId="0" fontId="45" fillId="33" borderId="18" xfId="0" applyFont="1" applyFill="1" applyBorder="1" applyAlignment="1">
      <alignment horizontal="left" vertical="center" wrapText="1"/>
    </xf>
    <xf numFmtId="3" fontId="45" fillId="0" borderId="18" xfId="0" applyNumberFormat="1" applyFont="1" applyFill="1" applyBorder="1" applyAlignment="1">
      <alignment vertical="center"/>
    </xf>
    <xf numFmtId="3" fontId="33" fillId="0" borderId="18" xfId="0" applyNumberFormat="1" applyFont="1" applyFill="1" applyBorder="1" applyAlignment="1">
      <alignment horizontal="right" vertical="center"/>
    </xf>
    <xf numFmtId="3" fontId="33" fillId="33" borderId="18" xfId="0" applyNumberFormat="1" applyFont="1" applyFill="1" applyBorder="1" applyAlignment="1">
      <alignment horizontal="right" vertical="center"/>
    </xf>
    <xf numFmtId="3" fontId="45" fillId="33" borderId="10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left" wrapText="1"/>
    </xf>
    <xf numFmtId="3" fontId="45" fillId="33" borderId="10" xfId="0" applyNumberFormat="1" applyFont="1" applyFill="1" applyBorder="1" applyAlignment="1">
      <alignment horizontal="right" wrapText="1"/>
    </xf>
    <xf numFmtId="0" fontId="45" fillId="33" borderId="10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left" vertical="center" wrapText="1"/>
    </xf>
    <xf numFmtId="3" fontId="45" fillId="33" borderId="13" xfId="0" applyNumberFormat="1" applyFont="1" applyFill="1" applyBorder="1" applyAlignment="1">
      <alignment horizontal="right" vertical="center" wrapText="1"/>
    </xf>
    <xf numFmtId="0" fontId="33" fillId="33" borderId="13" xfId="0" applyFont="1" applyFill="1" applyBorder="1" applyAlignment="1">
      <alignment horizontal="left" vertical="center" wrapText="1"/>
    </xf>
    <xf numFmtId="3" fontId="33" fillId="33" borderId="13" xfId="0" applyNumberFormat="1" applyFont="1" applyFill="1" applyBorder="1" applyAlignment="1">
      <alignment horizontal="right" vertical="center" wrapText="1"/>
    </xf>
    <xf numFmtId="3" fontId="33" fillId="0" borderId="18" xfId="0" applyNumberFormat="1" applyFont="1" applyFill="1" applyBorder="1" applyAlignment="1">
      <alignment horizontal="right" vertical="center" wrapText="1"/>
    </xf>
    <xf numFmtId="3" fontId="45" fillId="0" borderId="13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left" vertical="center" wrapText="1"/>
    </xf>
    <xf numFmtId="3" fontId="45" fillId="33" borderId="13" xfId="0" applyNumberFormat="1" applyFont="1" applyFill="1" applyBorder="1" applyAlignment="1">
      <alignment horizontal="right" vertical="center" wrapText="1"/>
    </xf>
    <xf numFmtId="0" fontId="44" fillId="0" borderId="10" xfId="52" applyFont="1" applyBorder="1" applyAlignment="1">
      <alignment horizontal="left" vertical="center" wrapText="1"/>
      <protection/>
    </xf>
    <xf numFmtId="3" fontId="44" fillId="0" borderId="10" xfId="52" applyNumberFormat="1" applyFont="1" applyBorder="1" applyAlignment="1">
      <alignment horizontal="right" vertical="center" wrapText="1"/>
      <protection/>
    </xf>
    <xf numFmtId="49" fontId="45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/>
    </xf>
    <xf numFmtId="0" fontId="45" fillId="33" borderId="10" xfId="0" applyFont="1" applyFill="1" applyBorder="1" applyAlignment="1">
      <alignment horizontal="left" vertical="center" wrapText="1"/>
    </xf>
    <xf numFmtId="3" fontId="45" fillId="33" borderId="10" xfId="0" applyNumberFormat="1" applyFont="1" applyFill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right" vertical="center" wrapText="1"/>
    </xf>
    <xf numFmtId="3" fontId="45" fillId="0" borderId="17" xfId="0" applyNumberFormat="1" applyFont="1" applyFill="1" applyBorder="1" applyAlignment="1">
      <alignment vertical="center"/>
    </xf>
    <xf numFmtId="3" fontId="45" fillId="0" borderId="17" xfId="0" applyNumberFormat="1" applyFont="1" applyBorder="1" applyAlignment="1">
      <alignment vertical="center"/>
    </xf>
    <xf numFmtId="0" fontId="33" fillId="33" borderId="17" xfId="0" applyFont="1" applyFill="1" applyBorder="1" applyAlignment="1">
      <alignment horizontal="left" vertical="center" wrapText="1"/>
    </xf>
    <xf numFmtId="3" fontId="33" fillId="33" borderId="17" xfId="0" applyNumberFormat="1" applyFont="1" applyFill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right" vertical="center" wrapText="1"/>
    </xf>
    <xf numFmtId="3" fontId="45" fillId="0" borderId="17" xfId="0" applyNumberFormat="1" applyFont="1" applyFill="1" applyBorder="1" applyAlignment="1">
      <alignment vertical="center"/>
    </xf>
    <xf numFmtId="3" fontId="45" fillId="0" borderId="17" xfId="0" applyNumberFormat="1" applyFont="1" applyFill="1" applyBorder="1" applyAlignment="1">
      <alignment horizontal="right" vertical="center" wrapText="1"/>
    </xf>
    <xf numFmtId="0" fontId="11" fillId="0" borderId="11" xfId="52" applyFont="1" applyBorder="1" applyAlignment="1">
      <alignment horizontal="center" vertical="center"/>
      <protection/>
    </xf>
    <xf numFmtId="3" fontId="11" fillId="0" borderId="17" xfId="52" applyNumberFormat="1" applyFont="1" applyBorder="1" applyAlignment="1">
      <alignment horizontal="right" vertical="center"/>
      <protection/>
    </xf>
    <xf numFmtId="0" fontId="44" fillId="0" borderId="11" xfId="52" applyFont="1" applyBorder="1" applyAlignment="1">
      <alignment horizontal="center" vertical="center"/>
      <protection/>
    </xf>
    <xf numFmtId="3" fontId="44" fillId="0" borderId="17" xfId="52" applyNumberFormat="1" applyFont="1" applyBorder="1" applyAlignment="1">
      <alignment horizontal="right" vertical="center" wrapText="1"/>
      <protection/>
    </xf>
    <xf numFmtId="3" fontId="45" fillId="0" borderId="10" xfId="0" applyNumberFormat="1" applyFont="1" applyFill="1" applyBorder="1" applyAlignment="1">
      <alignment/>
    </xf>
    <xf numFmtId="3" fontId="44" fillId="0" borderId="17" xfId="52" applyNumberFormat="1" applyFont="1" applyBorder="1" applyAlignment="1">
      <alignment horizontal="right" vertical="center"/>
      <protection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 horizontal="right"/>
    </xf>
    <xf numFmtId="3" fontId="45" fillId="0" borderId="0" xfId="0" applyNumberFormat="1" applyFont="1" applyFill="1" applyAlignment="1">
      <alignment/>
    </xf>
    <xf numFmtId="0" fontId="40" fillId="0" borderId="18" xfId="52" applyFont="1" applyBorder="1" applyAlignment="1">
      <alignment horizontal="left" vertical="center" wrapText="1"/>
      <protection/>
    </xf>
    <xf numFmtId="0" fontId="44" fillId="0" borderId="0" xfId="52" applyFont="1" applyAlignment="1">
      <alignment horizontal="center"/>
      <protection/>
    </xf>
    <xf numFmtId="0" fontId="40" fillId="0" borderId="10" xfId="52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3" fontId="87" fillId="0" borderId="10" xfId="0" applyNumberFormat="1" applyFont="1" applyFill="1" applyBorder="1" applyAlignment="1">
      <alignment vertical="center" wrapText="1"/>
    </xf>
    <xf numFmtId="0" fontId="18" fillId="38" borderId="10" xfId="0" applyFont="1" applyFill="1" applyBorder="1" applyAlignment="1">
      <alignment vertical="center" wrapText="1"/>
    </xf>
    <xf numFmtId="3" fontId="25" fillId="38" borderId="10" xfId="0" applyNumberFormat="1" applyFont="1" applyFill="1" applyBorder="1" applyAlignment="1">
      <alignment vertical="center"/>
    </xf>
    <xf numFmtId="3" fontId="18" fillId="38" borderId="10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0" fontId="25" fillId="0" borderId="16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1" fillId="31" borderId="16" xfId="0" applyFont="1" applyFill="1" applyBorder="1" applyAlignment="1">
      <alignment vertical="center"/>
    </xf>
    <xf numFmtId="0" fontId="22" fillId="31" borderId="13" xfId="0" applyFont="1" applyFill="1" applyBorder="1" applyAlignment="1">
      <alignment vertical="center" wrapText="1"/>
    </xf>
    <xf numFmtId="3" fontId="22" fillId="31" borderId="10" xfId="0" applyNumberFormat="1" applyFont="1" applyFill="1" applyBorder="1" applyAlignment="1">
      <alignment vertical="center"/>
    </xf>
    <xf numFmtId="0" fontId="0" fillId="31" borderId="0" xfId="0" applyFont="1" applyFill="1" applyAlignment="1">
      <alignment/>
    </xf>
    <xf numFmtId="0" fontId="0" fillId="31" borderId="0" xfId="0" applyFill="1" applyAlignment="1">
      <alignment/>
    </xf>
    <xf numFmtId="0" fontId="13" fillId="0" borderId="0" xfId="0" applyFont="1" applyAlignment="1">
      <alignment/>
    </xf>
    <xf numFmtId="3" fontId="48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4" fillId="0" borderId="12" xfId="52" applyFont="1" applyBorder="1" applyAlignment="1">
      <alignment horizontal="left" vertical="center" wrapText="1"/>
      <protection/>
    </xf>
    <xf numFmtId="0" fontId="44" fillId="0" borderId="17" xfId="52" applyFont="1" applyBorder="1" applyAlignment="1">
      <alignment horizontal="left" vertical="center" wrapText="1"/>
      <protection/>
    </xf>
    <xf numFmtId="0" fontId="44" fillId="0" borderId="12" xfId="52" applyFont="1" applyBorder="1" applyAlignment="1">
      <alignment horizontal="left" vertical="center"/>
      <protection/>
    </xf>
    <xf numFmtId="0" fontId="44" fillId="0" borderId="17" xfId="52" applyFont="1" applyBorder="1" applyAlignment="1">
      <alignment horizontal="left" vertical="center"/>
      <protection/>
    </xf>
    <xf numFmtId="3" fontId="46" fillId="0" borderId="0" xfId="52" applyNumberFormat="1" applyFont="1" applyAlignment="1">
      <alignment horizontal="center"/>
      <protection/>
    </xf>
    <xf numFmtId="3" fontId="47" fillId="0" borderId="0" xfId="0" applyNumberFormat="1" applyFont="1" applyAlignment="1">
      <alignment horizontal="center"/>
    </xf>
    <xf numFmtId="3" fontId="45" fillId="0" borderId="11" xfId="0" applyNumberFormat="1" applyFont="1" applyBorder="1" applyAlignment="1">
      <alignment horizontal="center" vertical="center"/>
    </xf>
    <xf numFmtId="3" fontId="45" fillId="0" borderId="17" xfId="0" applyNumberFormat="1" applyFont="1" applyBorder="1" applyAlignment="1">
      <alignment horizontal="center" vertical="center"/>
    </xf>
    <xf numFmtId="0" fontId="11" fillId="0" borderId="11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0" fontId="11" fillId="0" borderId="17" xfId="52" applyFont="1" applyBorder="1" applyAlignment="1">
      <alignment horizontal="center" vertical="center"/>
      <protection/>
    </xf>
    <xf numFmtId="0" fontId="11" fillId="0" borderId="13" xfId="52" applyFont="1" applyFill="1" applyBorder="1" applyAlignment="1">
      <alignment horizontal="center" vertical="center"/>
      <protection/>
    </xf>
    <xf numFmtId="0" fontId="11" fillId="0" borderId="18" xfId="52" applyFont="1" applyFill="1" applyBorder="1" applyAlignment="1">
      <alignment horizontal="center" vertical="center"/>
      <protection/>
    </xf>
    <xf numFmtId="0" fontId="11" fillId="0" borderId="13" xfId="52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horizontal="center" vertical="center" wrapText="1"/>
      <protection/>
    </xf>
    <xf numFmtId="3" fontId="11" fillId="0" borderId="13" xfId="52" applyNumberFormat="1" applyFont="1" applyFill="1" applyBorder="1" applyAlignment="1">
      <alignment horizontal="center" vertical="center" wrapText="1"/>
      <protection/>
    </xf>
    <xf numFmtId="3" fontId="11" fillId="0" borderId="18" xfId="52" applyNumberFormat="1" applyFont="1" applyFill="1" applyBorder="1" applyAlignment="1">
      <alignment horizontal="center" vertical="center" wrapText="1"/>
      <protection/>
    </xf>
    <xf numFmtId="3" fontId="45" fillId="0" borderId="18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 shrinkToFit="1"/>
    </xf>
    <xf numFmtId="0" fontId="32" fillId="0" borderId="18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0" fontId="21" fillId="0" borderId="18" xfId="0" applyFont="1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26" fillId="35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26" fillId="0" borderId="11" xfId="0" applyFont="1" applyFill="1" applyBorder="1" applyAlignment="1">
      <alignment wrapText="1"/>
    </xf>
    <xf numFmtId="3" fontId="22" fillId="36" borderId="11" xfId="0" applyNumberFormat="1" applyFont="1" applyFill="1" applyBorder="1" applyAlignment="1">
      <alignment horizontal="center" vertical="center"/>
    </xf>
    <xf numFmtId="3" fontId="22" fillId="36" borderId="12" xfId="0" applyNumberFormat="1" applyFont="1" applyFill="1" applyBorder="1" applyAlignment="1">
      <alignment horizontal="center" vertical="center"/>
    </xf>
    <xf numFmtId="3" fontId="22" fillId="36" borderId="17" xfId="0" applyNumberFormat="1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18" xfId="0" applyFont="1" applyBorder="1" applyAlignment="1">
      <alignment vertical="center"/>
    </xf>
    <xf numFmtId="0" fontId="0" fillId="35" borderId="17" xfId="0" applyFill="1" applyBorder="1" applyAlignment="1">
      <alignment/>
    </xf>
    <xf numFmtId="0" fontId="22" fillId="0" borderId="11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B206" sqref="B206:D206"/>
    </sheetView>
  </sheetViews>
  <sheetFormatPr defaultColWidth="9.140625" defaultRowHeight="12.75"/>
  <cols>
    <col min="1" max="1" width="7.7109375" style="322" customWidth="1"/>
    <col min="2" max="2" width="11.28125" style="322" customWidth="1"/>
    <col min="3" max="3" width="9.00390625" style="217" customWidth="1"/>
    <col min="4" max="4" width="58.8515625" style="217" customWidth="1"/>
    <col min="5" max="6" width="13.7109375" style="323" customWidth="1"/>
    <col min="7" max="7" width="15.57421875" style="324" customWidth="1"/>
    <col min="8" max="9" width="13.7109375" style="216" customWidth="1"/>
    <col min="10" max="16384" width="9.140625" style="217" customWidth="1"/>
  </cols>
  <sheetData>
    <row r="1" spans="1:8" ht="23.25">
      <c r="A1" s="215"/>
      <c r="B1" s="359" t="s">
        <v>508</v>
      </c>
      <c r="C1" s="359"/>
      <c r="D1" s="359"/>
      <c r="E1" s="359"/>
      <c r="F1" s="359"/>
      <c r="G1" s="359"/>
      <c r="H1" s="360"/>
    </row>
    <row r="2" spans="1:7" ht="19.5" customHeight="1">
      <c r="A2" s="215"/>
      <c r="B2" s="218"/>
      <c r="C2" s="218"/>
      <c r="D2" s="219"/>
      <c r="E2" s="220"/>
      <c r="F2" s="220"/>
      <c r="G2" s="221"/>
    </row>
    <row r="3" spans="1:7" ht="15">
      <c r="A3" s="222"/>
      <c r="B3" s="326"/>
      <c r="C3" s="223"/>
      <c r="D3" s="223"/>
      <c r="E3" s="224"/>
      <c r="F3" s="224"/>
      <c r="G3" s="225" t="s">
        <v>12</v>
      </c>
    </row>
    <row r="4" spans="1:9" ht="15.75" customHeight="1">
      <c r="A4" s="366" t="s">
        <v>10</v>
      </c>
      <c r="B4" s="368" t="s">
        <v>114</v>
      </c>
      <c r="C4" s="366" t="s">
        <v>11</v>
      </c>
      <c r="D4" s="366" t="s">
        <v>14</v>
      </c>
      <c r="E4" s="370" t="s">
        <v>527</v>
      </c>
      <c r="F4" s="370" t="s">
        <v>506</v>
      </c>
      <c r="G4" s="370" t="s">
        <v>393</v>
      </c>
      <c r="H4" s="361" t="s">
        <v>119</v>
      </c>
      <c r="I4" s="362"/>
    </row>
    <row r="5" spans="1:9" ht="30.75" customHeight="1">
      <c r="A5" s="367"/>
      <c r="B5" s="369"/>
      <c r="C5" s="367"/>
      <c r="D5" s="367"/>
      <c r="E5" s="372"/>
      <c r="F5" s="372"/>
      <c r="G5" s="371"/>
      <c r="H5" s="226" t="s">
        <v>306</v>
      </c>
      <c r="I5" s="226" t="s">
        <v>305</v>
      </c>
    </row>
    <row r="6" spans="1:9" ht="15">
      <c r="A6" s="227">
        <v>1</v>
      </c>
      <c r="B6" s="227">
        <v>2</v>
      </c>
      <c r="C6" s="227">
        <v>3</v>
      </c>
      <c r="D6" s="227">
        <v>4</v>
      </c>
      <c r="E6" s="228">
        <v>5</v>
      </c>
      <c r="F6" s="228">
        <v>6</v>
      </c>
      <c r="G6" s="229">
        <v>7</v>
      </c>
      <c r="H6" s="228">
        <v>8</v>
      </c>
      <c r="I6" s="228">
        <v>9</v>
      </c>
    </row>
    <row r="7" spans="1:9" ht="21" customHeight="1" hidden="1">
      <c r="A7" s="230" t="s">
        <v>120</v>
      </c>
      <c r="B7" s="242"/>
      <c r="C7" s="231"/>
      <c r="D7" s="232" t="s">
        <v>122</v>
      </c>
      <c r="E7" s="233">
        <f aca="true" t="shared" si="0" ref="E7:I8">E8</f>
        <v>0</v>
      </c>
      <c r="F7" s="233">
        <f t="shared" si="0"/>
        <v>0</v>
      </c>
      <c r="G7" s="233">
        <f t="shared" si="0"/>
        <v>4776</v>
      </c>
      <c r="H7" s="233">
        <f t="shared" si="0"/>
        <v>4776</v>
      </c>
      <c r="I7" s="233">
        <f t="shared" si="0"/>
        <v>0</v>
      </c>
    </row>
    <row r="8" spans="1:9" ht="18" customHeight="1" hidden="1">
      <c r="A8" s="234"/>
      <c r="B8" s="234" t="s">
        <v>276</v>
      </c>
      <c r="C8" s="235"/>
      <c r="D8" s="236" t="s">
        <v>91</v>
      </c>
      <c r="E8" s="237">
        <f t="shared" si="0"/>
        <v>0</v>
      </c>
      <c r="F8" s="237">
        <f t="shared" si="0"/>
        <v>0</v>
      </c>
      <c r="G8" s="237">
        <f t="shared" si="0"/>
        <v>4776</v>
      </c>
      <c r="H8" s="237">
        <f t="shared" si="0"/>
        <v>4776</v>
      </c>
      <c r="I8" s="237">
        <f t="shared" si="0"/>
        <v>0</v>
      </c>
    </row>
    <row r="9" spans="1:9" ht="38.25" customHeight="1" hidden="1">
      <c r="A9" s="234"/>
      <c r="B9" s="234"/>
      <c r="C9" s="234">
        <v>2010</v>
      </c>
      <c r="D9" s="238" t="s">
        <v>100</v>
      </c>
      <c r="E9" s="239"/>
      <c r="F9" s="239"/>
      <c r="G9" s="240">
        <v>4776</v>
      </c>
      <c r="H9" s="241">
        <v>4776</v>
      </c>
      <c r="I9" s="241">
        <v>0</v>
      </c>
    </row>
    <row r="10" spans="1:9" s="246" customFormat="1" ht="24" customHeight="1">
      <c r="A10" s="242">
        <v>600</v>
      </c>
      <c r="B10" s="242"/>
      <c r="C10" s="231"/>
      <c r="D10" s="243" t="s">
        <v>15</v>
      </c>
      <c r="E10" s="244">
        <f>E11</f>
        <v>0</v>
      </c>
      <c r="F10" s="244">
        <f>F11</f>
        <v>5870</v>
      </c>
      <c r="G10" s="245">
        <f>SUM(G11)</f>
        <v>465572</v>
      </c>
      <c r="H10" s="233">
        <f>SUM(H11)</f>
        <v>0</v>
      </c>
      <c r="I10" s="233">
        <f>SUM(I11)</f>
        <v>465572</v>
      </c>
    </row>
    <row r="11" spans="1:9" ht="24" customHeight="1">
      <c r="A11" s="234"/>
      <c r="B11" s="234">
        <v>60016</v>
      </c>
      <c r="C11" s="235"/>
      <c r="D11" s="236" t="s">
        <v>16</v>
      </c>
      <c r="E11" s="237">
        <f>E12+E13</f>
        <v>0</v>
      </c>
      <c r="F11" s="237">
        <f>F12+F13</f>
        <v>5870</v>
      </c>
      <c r="G11" s="240">
        <f>SUM(G12:G13)</f>
        <v>465572</v>
      </c>
      <c r="H11" s="237">
        <f>SUM(H12:H13)</f>
        <v>0</v>
      </c>
      <c r="I11" s="237">
        <f>SUM(I12:I13)</f>
        <v>465572</v>
      </c>
    </row>
    <row r="12" spans="1:9" ht="41.25" customHeight="1" hidden="1">
      <c r="A12" s="234"/>
      <c r="B12" s="234"/>
      <c r="C12" s="247" t="s">
        <v>373</v>
      </c>
      <c r="D12" s="248" t="s">
        <v>374</v>
      </c>
      <c r="E12" s="249"/>
      <c r="F12" s="249"/>
      <c r="G12" s="240">
        <v>0</v>
      </c>
      <c r="H12" s="250">
        <v>0</v>
      </c>
      <c r="I12" s="250">
        <v>0</v>
      </c>
    </row>
    <row r="13" spans="1:9" ht="60.75" customHeight="1">
      <c r="A13" s="234"/>
      <c r="B13" s="234"/>
      <c r="C13" s="247" t="s">
        <v>398</v>
      </c>
      <c r="D13" s="325" t="s">
        <v>526</v>
      </c>
      <c r="E13" s="249"/>
      <c r="F13" s="249">
        <v>5870</v>
      </c>
      <c r="G13" s="240">
        <v>465572</v>
      </c>
      <c r="H13" s="250">
        <v>0</v>
      </c>
      <c r="I13" s="250">
        <v>465572</v>
      </c>
    </row>
    <row r="14" spans="1:9" ht="12" customHeight="1">
      <c r="A14" s="234"/>
      <c r="B14" s="234"/>
      <c r="C14" s="247"/>
      <c r="D14" s="248"/>
      <c r="E14" s="249"/>
      <c r="F14" s="249"/>
      <c r="G14" s="240"/>
      <c r="H14" s="251"/>
      <c r="I14" s="251"/>
    </row>
    <row r="15" spans="1:9" s="254" customFormat="1" ht="24" customHeight="1">
      <c r="A15" s="252">
        <v>700</v>
      </c>
      <c r="B15" s="252"/>
      <c r="C15" s="252"/>
      <c r="D15" s="243" t="s">
        <v>17</v>
      </c>
      <c r="E15" s="244">
        <f>E16</f>
        <v>2300</v>
      </c>
      <c r="F15" s="244">
        <f>F16</f>
        <v>1500</v>
      </c>
      <c r="G15" s="253">
        <f>SUM(G16)</f>
        <v>1335511</v>
      </c>
      <c r="H15" s="253">
        <f>SUM(H16)</f>
        <v>219800</v>
      </c>
      <c r="I15" s="253">
        <f>SUM(I16)</f>
        <v>1115711</v>
      </c>
    </row>
    <row r="16" spans="1:9" s="254" customFormat="1" ht="24" customHeight="1">
      <c r="A16" s="255"/>
      <c r="B16" s="255">
        <v>70005</v>
      </c>
      <c r="C16" s="255"/>
      <c r="D16" s="238" t="s">
        <v>18</v>
      </c>
      <c r="E16" s="256">
        <f>SUM(E17:E24)</f>
        <v>2300</v>
      </c>
      <c r="F16" s="256">
        <f>SUM(F17:F24)</f>
        <v>1500</v>
      </c>
      <c r="G16" s="257">
        <f>SUM(G17:G24)</f>
        <v>1335511</v>
      </c>
      <c r="H16" s="256">
        <f>SUM(H17:H24)</f>
        <v>219800</v>
      </c>
      <c r="I16" s="256">
        <f>SUM(I17:I24)</f>
        <v>1115711</v>
      </c>
    </row>
    <row r="17" spans="1:9" s="254" customFormat="1" ht="32.25" customHeight="1" hidden="1">
      <c r="A17" s="255"/>
      <c r="B17" s="255"/>
      <c r="C17" s="255" t="s">
        <v>53</v>
      </c>
      <c r="D17" s="238" t="s">
        <v>469</v>
      </c>
      <c r="E17" s="256"/>
      <c r="F17" s="256"/>
      <c r="G17" s="258">
        <v>85000</v>
      </c>
      <c r="H17" s="259">
        <v>85000</v>
      </c>
      <c r="I17" s="259">
        <v>0</v>
      </c>
    </row>
    <row r="18" spans="1:9" s="261" customFormat="1" ht="57" customHeight="1" hidden="1">
      <c r="A18" s="255"/>
      <c r="B18" s="255"/>
      <c r="C18" s="255" t="s">
        <v>56</v>
      </c>
      <c r="D18" s="238" t="s">
        <v>470</v>
      </c>
      <c r="E18" s="256"/>
      <c r="F18" s="256"/>
      <c r="G18" s="258">
        <v>128000</v>
      </c>
      <c r="H18" s="260">
        <v>128000</v>
      </c>
      <c r="I18" s="260">
        <v>0</v>
      </c>
    </row>
    <row r="19" spans="1:9" s="254" customFormat="1" ht="49.5" customHeight="1" hidden="1">
      <c r="A19" s="255"/>
      <c r="B19" s="255"/>
      <c r="C19" s="255" t="s">
        <v>277</v>
      </c>
      <c r="D19" s="238" t="s">
        <v>471</v>
      </c>
      <c r="E19" s="256"/>
      <c r="F19" s="256"/>
      <c r="G19" s="258">
        <v>1600</v>
      </c>
      <c r="H19" s="259">
        <v>0</v>
      </c>
      <c r="I19" s="259">
        <v>1600</v>
      </c>
    </row>
    <row r="20" spans="1:9" s="261" customFormat="1" ht="36.75" customHeight="1" hidden="1">
      <c r="A20" s="255"/>
      <c r="B20" s="255"/>
      <c r="C20" s="255" t="s">
        <v>272</v>
      </c>
      <c r="D20" s="238" t="s">
        <v>273</v>
      </c>
      <c r="E20" s="256"/>
      <c r="F20" s="256"/>
      <c r="G20" s="258">
        <v>312833</v>
      </c>
      <c r="H20" s="260">
        <v>0</v>
      </c>
      <c r="I20" s="260">
        <v>312833</v>
      </c>
    </row>
    <row r="21" spans="1:9" s="254" customFormat="1" ht="21" customHeight="1">
      <c r="A21" s="255"/>
      <c r="B21" s="255"/>
      <c r="C21" s="255" t="s">
        <v>73</v>
      </c>
      <c r="D21" s="238" t="s">
        <v>44</v>
      </c>
      <c r="E21" s="256">
        <v>800</v>
      </c>
      <c r="F21" s="256"/>
      <c r="G21" s="258">
        <v>2800</v>
      </c>
      <c r="H21" s="250">
        <v>2800</v>
      </c>
      <c r="I21" s="250">
        <v>0</v>
      </c>
    </row>
    <row r="22" spans="1:9" s="254" customFormat="1" ht="21" customHeight="1">
      <c r="A22" s="255"/>
      <c r="B22" s="255"/>
      <c r="C22" s="255" t="s">
        <v>54</v>
      </c>
      <c r="D22" s="238" t="s">
        <v>20</v>
      </c>
      <c r="E22" s="256">
        <v>1500</v>
      </c>
      <c r="F22" s="256"/>
      <c r="G22" s="258">
        <v>3500</v>
      </c>
      <c r="H22" s="250">
        <v>3500</v>
      </c>
      <c r="I22" s="250">
        <v>0</v>
      </c>
    </row>
    <row r="23" spans="1:9" s="254" customFormat="1" ht="21" customHeight="1">
      <c r="A23" s="255"/>
      <c r="B23" s="255"/>
      <c r="C23" s="255" t="s">
        <v>274</v>
      </c>
      <c r="D23" s="238" t="s">
        <v>275</v>
      </c>
      <c r="E23" s="256"/>
      <c r="F23" s="256">
        <v>1500</v>
      </c>
      <c r="G23" s="258">
        <v>500</v>
      </c>
      <c r="H23" s="250">
        <v>500</v>
      </c>
      <c r="I23" s="250">
        <v>0</v>
      </c>
    </row>
    <row r="24" spans="1:9" s="254" customFormat="1" ht="64.5" customHeight="1" hidden="1">
      <c r="A24" s="255"/>
      <c r="B24" s="255"/>
      <c r="C24" s="247" t="s">
        <v>398</v>
      </c>
      <c r="D24" s="248" t="s">
        <v>399</v>
      </c>
      <c r="E24" s="249"/>
      <c r="F24" s="249"/>
      <c r="G24" s="258">
        <v>801278</v>
      </c>
      <c r="H24" s="250">
        <v>0</v>
      </c>
      <c r="I24" s="250">
        <v>801278</v>
      </c>
    </row>
    <row r="25" spans="1:9" s="254" customFormat="1" ht="21" customHeight="1" hidden="1">
      <c r="A25" s="262" t="s">
        <v>329</v>
      </c>
      <c r="B25" s="262"/>
      <c r="C25" s="262"/>
      <c r="D25" s="263" t="s">
        <v>303</v>
      </c>
      <c r="E25" s="264"/>
      <c r="F25" s="264"/>
      <c r="G25" s="265">
        <v>0</v>
      </c>
      <c r="H25" s="265">
        <v>0</v>
      </c>
      <c r="I25" s="265">
        <v>0</v>
      </c>
    </row>
    <row r="26" spans="1:9" s="254" customFormat="1" ht="18" customHeight="1" hidden="1">
      <c r="A26" s="255"/>
      <c r="B26" s="255" t="s">
        <v>330</v>
      </c>
      <c r="C26" s="255"/>
      <c r="D26" s="238" t="s">
        <v>304</v>
      </c>
      <c r="E26" s="256"/>
      <c r="F26" s="256"/>
      <c r="G26" s="258">
        <v>0</v>
      </c>
      <c r="H26" s="250">
        <v>0</v>
      </c>
      <c r="I26" s="250">
        <v>0</v>
      </c>
    </row>
    <row r="27" spans="1:9" s="254" customFormat="1" ht="42.75" customHeight="1" hidden="1">
      <c r="A27" s="255"/>
      <c r="B27" s="255"/>
      <c r="C27" s="255" t="s">
        <v>92</v>
      </c>
      <c r="D27" s="238" t="s">
        <v>334</v>
      </c>
      <c r="E27" s="256"/>
      <c r="F27" s="256"/>
      <c r="G27" s="258">
        <v>0</v>
      </c>
      <c r="H27" s="250">
        <v>0</v>
      </c>
      <c r="I27" s="250">
        <v>0</v>
      </c>
    </row>
    <row r="28" spans="1:9" ht="12" customHeight="1">
      <c r="A28" s="255"/>
      <c r="B28" s="227"/>
      <c r="C28" s="266"/>
      <c r="D28" s="266"/>
      <c r="E28" s="267"/>
      <c r="F28" s="267"/>
      <c r="G28" s="268"/>
      <c r="H28" s="250"/>
      <c r="I28" s="250"/>
    </row>
    <row r="29" spans="1:9" ht="25.5" customHeight="1">
      <c r="A29" s="252">
        <v>750</v>
      </c>
      <c r="B29" s="252"/>
      <c r="C29" s="252"/>
      <c r="D29" s="243" t="s">
        <v>21</v>
      </c>
      <c r="E29" s="244">
        <f>E30+E33+E40</f>
        <v>3088</v>
      </c>
      <c r="F29" s="244">
        <f>F30+F33+F40</f>
        <v>0</v>
      </c>
      <c r="G29" s="269">
        <f>G30+G33+G40</f>
        <v>414478</v>
      </c>
      <c r="H29" s="269">
        <f>H30+H33+H40</f>
        <v>414228</v>
      </c>
      <c r="I29" s="269">
        <f>I30+I33</f>
        <v>250</v>
      </c>
    </row>
    <row r="30" spans="1:9" ht="21" customHeight="1" hidden="1">
      <c r="A30" s="255"/>
      <c r="B30" s="255">
        <v>75011</v>
      </c>
      <c r="C30" s="255"/>
      <c r="D30" s="238" t="s">
        <v>22</v>
      </c>
      <c r="E30" s="256"/>
      <c r="F30" s="256"/>
      <c r="G30" s="257">
        <f>G31+G32</f>
        <v>80710</v>
      </c>
      <c r="H30" s="257">
        <f>H31+H32</f>
        <v>80710</v>
      </c>
      <c r="I30" s="257">
        <f>I31+I32</f>
        <v>0</v>
      </c>
    </row>
    <row r="31" spans="1:9" ht="48.75" customHeight="1" hidden="1">
      <c r="A31" s="255"/>
      <c r="B31" s="255"/>
      <c r="C31" s="255" t="s">
        <v>55</v>
      </c>
      <c r="D31" s="238" t="s">
        <v>472</v>
      </c>
      <c r="E31" s="256"/>
      <c r="F31" s="256"/>
      <c r="G31" s="258">
        <v>80700</v>
      </c>
      <c r="H31" s="250">
        <v>80700</v>
      </c>
      <c r="I31" s="250">
        <v>0</v>
      </c>
    </row>
    <row r="32" spans="1:9" ht="45" customHeight="1" hidden="1">
      <c r="A32" s="255"/>
      <c r="B32" s="255"/>
      <c r="C32" s="255" t="s">
        <v>76</v>
      </c>
      <c r="D32" s="238" t="s">
        <v>436</v>
      </c>
      <c r="E32" s="256"/>
      <c r="F32" s="256"/>
      <c r="G32" s="258">
        <v>10</v>
      </c>
      <c r="H32" s="250">
        <v>10</v>
      </c>
      <c r="I32" s="250">
        <v>0</v>
      </c>
    </row>
    <row r="33" spans="1:9" ht="24" customHeight="1">
      <c r="A33" s="255"/>
      <c r="B33" s="255">
        <v>75023</v>
      </c>
      <c r="C33" s="255"/>
      <c r="D33" s="238" t="s">
        <v>23</v>
      </c>
      <c r="E33" s="256">
        <f>SUM(E34:E39)</f>
        <v>3088</v>
      </c>
      <c r="F33" s="256"/>
      <c r="G33" s="270">
        <f>SUM(G34:G39)</f>
        <v>309228</v>
      </c>
      <c r="H33" s="271">
        <f>SUM(H34:H39)</f>
        <v>308978</v>
      </c>
      <c r="I33" s="271">
        <f>SUM(I34:I39)</f>
        <v>250</v>
      </c>
    </row>
    <row r="34" spans="1:9" ht="59.25" customHeight="1" hidden="1">
      <c r="A34" s="255"/>
      <c r="B34" s="255"/>
      <c r="C34" s="255" t="s">
        <v>56</v>
      </c>
      <c r="D34" s="238" t="s">
        <v>470</v>
      </c>
      <c r="E34" s="256"/>
      <c r="F34" s="256"/>
      <c r="G34" s="258">
        <v>39880</v>
      </c>
      <c r="H34" s="250">
        <v>39880</v>
      </c>
      <c r="I34" s="250">
        <v>0</v>
      </c>
    </row>
    <row r="35" spans="1:9" ht="21" customHeight="1" hidden="1">
      <c r="A35" s="255"/>
      <c r="B35" s="255"/>
      <c r="C35" s="255" t="s">
        <v>73</v>
      </c>
      <c r="D35" s="238" t="s">
        <v>44</v>
      </c>
      <c r="E35" s="256"/>
      <c r="F35" s="256"/>
      <c r="G35" s="258">
        <v>260000</v>
      </c>
      <c r="H35" s="250">
        <v>260000</v>
      </c>
      <c r="I35" s="250">
        <v>0</v>
      </c>
    </row>
    <row r="36" spans="1:9" ht="24" customHeight="1" hidden="1">
      <c r="A36" s="255"/>
      <c r="B36" s="255"/>
      <c r="C36" s="255" t="s">
        <v>288</v>
      </c>
      <c r="D36" s="238" t="s">
        <v>524</v>
      </c>
      <c r="E36" s="256"/>
      <c r="F36" s="256"/>
      <c r="G36" s="258">
        <v>250</v>
      </c>
      <c r="H36" s="250">
        <v>0</v>
      </c>
      <c r="I36" s="250">
        <v>250</v>
      </c>
    </row>
    <row r="37" spans="1:9" ht="21" customHeight="1">
      <c r="A37" s="255"/>
      <c r="B37" s="255"/>
      <c r="C37" s="255" t="s">
        <v>54</v>
      </c>
      <c r="D37" s="238" t="s">
        <v>20</v>
      </c>
      <c r="E37" s="256">
        <v>10</v>
      </c>
      <c r="F37" s="256"/>
      <c r="G37" s="258">
        <v>20</v>
      </c>
      <c r="H37" s="250">
        <v>20</v>
      </c>
      <c r="I37" s="250">
        <v>0</v>
      </c>
    </row>
    <row r="38" spans="1:9" ht="27" customHeight="1" hidden="1">
      <c r="A38" s="255"/>
      <c r="B38" s="255"/>
      <c r="C38" s="255" t="s">
        <v>311</v>
      </c>
      <c r="D38" s="238" t="s">
        <v>400</v>
      </c>
      <c r="E38" s="256"/>
      <c r="F38" s="256"/>
      <c r="G38" s="258">
        <v>0</v>
      </c>
      <c r="H38" s="250">
        <v>0</v>
      </c>
      <c r="I38" s="250">
        <v>0</v>
      </c>
    </row>
    <row r="39" spans="1:9" ht="21" customHeight="1">
      <c r="A39" s="255"/>
      <c r="B39" s="255"/>
      <c r="C39" s="255" t="s">
        <v>274</v>
      </c>
      <c r="D39" s="238" t="s">
        <v>275</v>
      </c>
      <c r="E39" s="256">
        <v>3078</v>
      </c>
      <c r="F39" s="256"/>
      <c r="G39" s="258">
        <v>9078</v>
      </c>
      <c r="H39" s="250">
        <v>9078</v>
      </c>
      <c r="I39" s="250">
        <v>0</v>
      </c>
    </row>
    <row r="40" spans="1:9" ht="18" customHeight="1" hidden="1">
      <c r="A40" s="255"/>
      <c r="B40" s="255" t="s">
        <v>401</v>
      </c>
      <c r="C40" s="255"/>
      <c r="D40" s="272" t="s">
        <v>402</v>
      </c>
      <c r="E40" s="260">
        <f>E41</f>
        <v>0</v>
      </c>
      <c r="F40" s="260"/>
      <c r="G40" s="257">
        <f>G41</f>
        <v>24540</v>
      </c>
      <c r="H40" s="256">
        <f>H41</f>
        <v>24540</v>
      </c>
      <c r="I40" s="256">
        <f>I41</f>
        <v>0</v>
      </c>
    </row>
    <row r="41" spans="1:9" ht="47.25" customHeight="1" hidden="1">
      <c r="A41" s="255"/>
      <c r="B41" s="255"/>
      <c r="C41" s="255" t="s">
        <v>55</v>
      </c>
      <c r="D41" s="238" t="s">
        <v>100</v>
      </c>
      <c r="E41" s="256"/>
      <c r="F41" s="256"/>
      <c r="G41" s="258">
        <v>24540</v>
      </c>
      <c r="H41" s="250">
        <v>24540</v>
      </c>
      <c r="I41" s="250">
        <v>0</v>
      </c>
    </row>
    <row r="42" spans="1:9" s="246" customFormat="1" ht="48" customHeight="1" hidden="1">
      <c r="A42" s="273">
        <v>751</v>
      </c>
      <c r="B42" s="273"/>
      <c r="C42" s="273"/>
      <c r="D42" s="274" t="s">
        <v>105</v>
      </c>
      <c r="E42" s="275"/>
      <c r="F42" s="275"/>
      <c r="G42" s="276">
        <f>G43</f>
        <v>1150</v>
      </c>
      <c r="H42" s="276">
        <f>H43</f>
        <v>1150</v>
      </c>
      <c r="I42" s="276">
        <f>I43</f>
        <v>0</v>
      </c>
    </row>
    <row r="43" spans="1:9" ht="34.5" customHeight="1" hidden="1">
      <c r="A43" s="255"/>
      <c r="B43" s="255">
        <v>75101</v>
      </c>
      <c r="C43" s="255"/>
      <c r="D43" s="238" t="s">
        <v>106</v>
      </c>
      <c r="E43" s="256"/>
      <c r="F43" s="256"/>
      <c r="G43" s="257">
        <v>1150</v>
      </c>
      <c r="H43" s="250">
        <v>1150</v>
      </c>
      <c r="I43" s="250">
        <v>0</v>
      </c>
    </row>
    <row r="44" spans="1:9" ht="46.5" customHeight="1" hidden="1">
      <c r="A44" s="255"/>
      <c r="B44" s="255"/>
      <c r="C44" s="255" t="s">
        <v>55</v>
      </c>
      <c r="D44" s="238" t="s">
        <v>472</v>
      </c>
      <c r="E44" s="256"/>
      <c r="F44" s="256"/>
      <c r="G44" s="258">
        <v>1150</v>
      </c>
      <c r="H44" s="250">
        <v>1150</v>
      </c>
      <c r="I44" s="250">
        <v>0</v>
      </c>
    </row>
    <row r="45" spans="1:9" ht="37.5" customHeight="1" hidden="1">
      <c r="A45" s="262" t="s">
        <v>309</v>
      </c>
      <c r="B45" s="255"/>
      <c r="C45" s="255"/>
      <c r="D45" s="263" t="s">
        <v>183</v>
      </c>
      <c r="E45" s="264"/>
      <c r="F45" s="264"/>
      <c r="G45" s="265">
        <v>0</v>
      </c>
      <c r="H45" s="250">
        <v>0</v>
      </c>
      <c r="I45" s="250">
        <v>0</v>
      </c>
    </row>
    <row r="46" spans="1:9" ht="18" customHeight="1" hidden="1">
      <c r="A46" s="255"/>
      <c r="B46" s="255" t="s">
        <v>310</v>
      </c>
      <c r="C46" s="255"/>
      <c r="D46" s="238" t="s">
        <v>184</v>
      </c>
      <c r="E46" s="256"/>
      <c r="F46" s="256"/>
      <c r="G46" s="258">
        <v>0</v>
      </c>
      <c r="H46" s="250">
        <v>0</v>
      </c>
      <c r="I46" s="250">
        <v>0</v>
      </c>
    </row>
    <row r="47" spans="1:9" ht="18" customHeight="1" hidden="1">
      <c r="A47" s="255"/>
      <c r="B47" s="255"/>
      <c r="C47" s="255" t="s">
        <v>288</v>
      </c>
      <c r="D47" s="238" t="s">
        <v>289</v>
      </c>
      <c r="E47" s="256"/>
      <c r="F47" s="256"/>
      <c r="G47" s="258">
        <v>0</v>
      </c>
      <c r="H47" s="250">
        <v>0</v>
      </c>
      <c r="I47" s="250">
        <v>0</v>
      </c>
    </row>
    <row r="48" spans="1:9" ht="9" customHeight="1">
      <c r="A48" s="255"/>
      <c r="B48" s="255"/>
      <c r="C48" s="255"/>
      <c r="D48" s="238"/>
      <c r="E48" s="256"/>
      <c r="F48" s="256"/>
      <c r="G48" s="258"/>
      <c r="H48" s="250"/>
      <c r="I48" s="250"/>
    </row>
    <row r="49" spans="1:9" ht="51.75" customHeight="1">
      <c r="A49" s="277">
        <v>756</v>
      </c>
      <c r="B49" s="277"/>
      <c r="C49" s="277"/>
      <c r="D49" s="278" t="s">
        <v>473</v>
      </c>
      <c r="E49" s="279">
        <f>E50+E53+E60+E71+E78</f>
        <v>4619</v>
      </c>
      <c r="F49" s="279">
        <f>F50+F53+F60+F71+F78</f>
        <v>200</v>
      </c>
      <c r="G49" s="280">
        <f>G50+G53+G60+G71+G78</f>
        <v>6437484</v>
      </c>
      <c r="H49" s="279">
        <f>H50+H53+H60+H71+H78</f>
        <v>6437484</v>
      </c>
      <c r="I49" s="279">
        <f>I50+I53+I60+I71+I78</f>
        <v>0</v>
      </c>
    </row>
    <row r="50" spans="1:9" ht="21" customHeight="1" hidden="1">
      <c r="A50" s="255"/>
      <c r="B50" s="255">
        <v>75601</v>
      </c>
      <c r="C50" s="255"/>
      <c r="D50" s="238" t="s">
        <v>435</v>
      </c>
      <c r="E50" s="256"/>
      <c r="F50" s="256"/>
      <c r="G50" s="270">
        <f>SUM(G51:G52)</f>
        <v>6700</v>
      </c>
      <c r="H50" s="271">
        <f>SUM(H51:H52)</f>
        <v>6700</v>
      </c>
      <c r="I50" s="271">
        <f>SUM(I51:I52)</f>
        <v>0</v>
      </c>
    </row>
    <row r="51" spans="1:9" ht="32.25" customHeight="1" hidden="1">
      <c r="A51" s="255"/>
      <c r="B51" s="255"/>
      <c r="C51" s="255" t="s">
        <v>57</v>
      </c>
      <c r="D51" s="238" t="s">
        <v>97</v>
      </c>
      <c r="E51" s="256"/>
      <c r="F51" s="256"/>
      <c r="G51" s="258">
        <v>6500</v>
      </c>
      <c r="H51" s="250">
        <v>6500</v>
      </c>
      <c r="I51" s="250">
        <v>0</v>
      </c>
    </row>
    <row r="52" spans="1:9" ht="32.25" customHeight="1" hidden="1">
      <c r="A52" s="255"/>
      <c r="B52" s="255"/>
      <c r="C52" s="255" t="s">
        <v>58</v>
      </c>
      <c r="D52" s="238" t="s">
        <v>98</v>
      </c>
      <c r="E52" s="256"/>
      <c r="F52" s="256"/>
      <c r="G52" s="258">
        <v>200</v>
      </c>
      <c r="H52" s="250">
        <v>200</v>
      </c>
      <c r="I52" s="250">
        <v>0</v>
      </c>
    </row>
    <row r="53" spans="1:9" ht="52.5" customHeight="1">
      <c r="A53" s="255"/>
      <c r="B53" s="255">
        <v>75615</v>
      </c>
      <c r="C53" s="255"/>
      <c r="D53" s="238" t="s">
        <v>474</v>
      </c>
      <c r="E53" s="256">
        <v>619</v>
      </c>
      <c r="F53" s="256">
        <v>200</v>
      </c>
      <c r="G53" s="257">
        <f>SUM(G54:G59)</f>
        <v>1025716</v>
      </c>
      <c r="H53" s="256">
        <f>SUM(H54:H59)</f>
        <v>1025716</v>
      </c>
      <c r="I53" s="256">
        <f>SUM(I54:I59)</f>
        <v>0</v>
      </c>
    </row>
    <row r="54" spans="1:9" ht="21" customHeight="1" hidden="1">
      <c r="A54" s="255"/>
      <c r="B54" s="255"/>
      <c r="C54" s="255" t="s">
        <v>59</v>
      </c>
      <c r="D54" s="238" t="s">
        <v>24</v>
      </c>
      <c r="E54" s="256"/>
      <c r="F54" s="256"/>
      <c r="G54" s="258">
        <v>1010600</v>
      </c>
      <c r="H54" s="250">
        <v>1010600</v>
      </c>
      <c r="I54" s="250">
        <v>0</v>
      </c>
    </row>
    <row r="55" spans="1:9" ht="21" customHeight="1">
      <c r="A55" s="255"/>
      <c r="B55" s="255"/>
      <c r="C55" s="255" t="s">
        <v>60</v>
      </c>
      <c r="D55" s="238" t="s">
        <v>25</v>
      </c>
      <c r="E55" s="256"/>
      <c r="F55" s="256">
        <v>200</v>
      </c>
      <c r="G55" s="258">
        <v>4900</v>
      </c>
      <c r="H55" s="250">
        <v>4900</v>
      </c>
      <c r="I55" s="250">
        <v>0</v>
      </c>
    </row>
    <row r="56" spans="1:9" ht="21" customHeight="1" hidden="1">
      <c r="A56" s="255"/>
      <c r="B56" s="255"/>
      <c r="C56" s="255" t="s">
        <v>61</v>
      </c>
      <c r="D56" s="238" t="s">
        <v>26</v>
      </c>
      <c r="E56" s="256"/>
      <c r="F56" s="256"/>
      <c r="G56" s="258">
        <v>1197</v>
      </c>
      <c r="H56" s="250">
        <v>1197</v>
      </c>
      <c r="I56" s="250">
        <v>0</v>
      </c>
    </row>
    <row r="57" spans="1:9" ht="21" customHeight="1" hidden="1">
      <c r="A57" s="255"/>
      <c r="B57" s="255"/>
      <c r="C57" s="255" t="s">
        <v>62</v>
      </c>
      <c r="D57" s="238" t="s">
        <v>27</v>
      </c>
      <c r="E57" s="256"/>
      <c r="F57" s="256"/>
      <c r="G57" s="258">
        <v>8200</v>
      </c>
      <c r="H57" s="250">
        <v>8200</v>
      </c>
      <c r="I57" s="250">
        <v>0</v>
      </c>
    </row>
    <row r="58" spans="1:9" ht="21" customHeight="1" hidden="1">
      <c r="A58" s="255"/>
      <c r="B58" s="255"/>
      <c r="C58" s="255" t="s">
        <v>63</v>
      </c>
      <c r="D58" s="238" t="s">
        <v>28</v>
      </c>
      <c r="E58" s="256"/>
      <c r="F58" s="256"/>
      <c r="G58" s="258">
        <v>100</v>
      </c>
      <c r="H58" s="250">
        <v>100</v>
      </c>
      <c r="I58" s="250">
        <v>0</v>
      </c>
    </row>
    <row r="59" spans="1:9" ht="21" customHeight="1">
      <c r="A59" s="255"/>
      <c r="B59" s="255"/>
      <c r="C59" s="255" t="s">
        <v>58</v>
      </c>
      <c r="D59" s="238" t="s">
        <v>98</v>
      </c>
      <c r="E59" s="256">
        <v>619</v>
      </c>
      <c r="F59" s="256"/>
      <c r="G59" s="258">
        <v>719</v>
      </c>
      <c r="H59" s="250">
        <v>719</v>
      </c>
      <c r="I59" s="250">
        <v>0</v>
      </c>
    </row>
    <row r="60" spans="1:9" ht="46.5" customHeight="1">
      <c r="A60" s="255"/>
      <c r="B60" s="255">
        <v>75616</v>
      </c>
      <c r="C60" s="255"/>
      <c r="D60" s="238" t="s">
        <v>96</v>
      </c>
      <c r="E60" s="256">
        <f>SUM(E61:E70)</f>
        <v>4000</v>
      </c>
      <c r="F60" s="256">
        <f>SUM(F61:F70)</f>
        <v>0</v>
      </c>
      <c r="G60" s="257">
        <f>SUM(G61:G70)</f>
        <v>1475316</v>
      </c>
      <c r="H60" s="256">
        <f>SUM(H61:H70)</f>
        <v>1475316</v>
      </c>
      <c r="I60" s="256">
        <f>SUM(I61:I70)</f>
        <v>0</v>
      </c>
    </row>
    <row r="61" spans="1:9" ht="21" customHeight="1" hidden="1">
      <c r="A61" s="255"/>
      <c r="B61" s="255"/>
      <c r="C61" s="255" t="s">
        <v>59</v>
      </c>
      <c r="D61" s="238" t="s">
        <v>24</v>
      </c>
      <c r="E61" s="256"/>
      <c r="F61" s="256"/>
      <c r="G61" s="258">
        <v>1091800</v>
      </c>
      <c r="H61" s="250">
        <v>1091800</v>
      </c>
      <c r="I61" s="250">
        <v>0</v>
      </c>
    </row>
    <row r="62" spans="1:9" ht="21" customHeight="1" hidden="1">
      <c r="A62" s="255"/>
      <c r="B62" s="255"/>
      <c r="C62" s="255" t="s">
        <v>60</v>
      </c>
      <c r="D62" s="238" t="s">
        <v>25</v>
      </c>
      <c r="E62" s="256"/>
      <c r="F62" s="256"/>
      <c r="G62" s="258">
        <v>23600</v>
      </c>
      <c r="H62" s="250">
        <v>23600</v>
      </c>
      <c r="I62" s="250">
        <v>0</v>
      </c>
    </row>
    <row r="63" spans="1:9" ht="21" customHeight="1" hidden="1">
      <c r="A63" s="255"/>
      <c r="B63" s="255"/>
      <c r="C63" s="255" t="s">
        <v>61</v>
      </c>
      <c r="D63" s="238" t="s">
        <v>26</v>
      </c>
      <c r="E63" s="256"/>
      <c r="F63" s="256"/>
      <c r="G63" s="258">
        <v>16</v>
      </c>
      <c r="H63" s="250">
        <v>16</v>
      </c>
      <c r="I63" s="250">
        <v>0</v>
      </c>
    </row>
    <row r="64" spans="1:9" ht="21" customHeight="1" hidden="1">
      <c r="A64" s="255"/>
      <c r="B64" s="255"/>
      <c r="C64" s="255" t="s">
        <v>62</v>
      </c>
      <c r="D64" s="238" t="s">
        <v>27</v>
      </c>
      <c r="E64" s="256"/>
      <c r="F64" s="256"/>
      <c r="G64" s="258">
        <v>125800</v>
      </c>
      <c r="H64" s="250">
        <v>125800</v>
      </c>
      <c r="I64" s="250">
        <v>0</v>
      </c>
    </row>
    <row r="65" spans="1:9" ht="21" customHeight="1">
      <c r="A65" s="255"/>
      <c r="B65" s="255"/>
      <c r="C65" s="255" t="s">
        <v>64</v>
      </c>
      <c r="D65" s="238" t="s">
        <v>29</v>
      </c>
      <c r="E65" s="256">
        <v>4000</v>
      </c>
      <c r="F65" s="256"/>
      <c r="G65" s="258">
        <v>16000</v>
      </c>
      <c r="H65" s="250">
        <v>16000</v>
      </c>
      <c r="I65" s="250">
        <v>0</v>
      </c>
    </row>
    <row r="66" spans="1:9" ht="21" customHeight="1" hidden="1">
      <c r="A66" s="255"/>
      <c r="B66" s="255"/>
      <c r="C66" s="255" t="s">
        <v>65</v>
      </c>
      <c r="D66" s="238" t="s">
        <v>437</v>
      </c>
      <c r="E66" s="256"/>
      <c r="F66" s="256"/>
      <c r="G66" s="258">
        <v>13000</v>
      </c>
      <c r="H66" s="250">
        <v>13000</v>
      </c>
      <c r="I66" s="250">
        <v>0</v>
      </c>
    </row>
    <row r="67" spans="1:9" ht="21" customHeight="1" hidden="1">
      <c r="A67" s="255"/>
      <c r="B67" s="255"/>
      <c r="C67" s="255" t="s">
        <v>66</v>
      </c>
      <c r="D67" s="238" t="s">
        <v>30</v>
      </c>
      <c r="E67" s="256"/>
      <c r="F67" s="256"/>
      <c r="G67" s="258">
        <v>100000</v>
      </c>
      <c r="H67" s="250">
        <v>100000</v>
      </c>
      <c r="I67" s="250">
        <v>0</v>
      </c>
    </row>
    <row r="68" spans="1:9" ht="21" customHeight="1" hidden="1">
      <c r="A68" s="255"/>
      <c r="B68" s="255"/>
      <c r="C68" s="255" t="s">
        <v>63</v>
      </c>
      <c r="D68" s="238" t="s">
        <v>31</v>
      </c>
      <c r="E68" s="256"/>
      <c r="F68" s="256"/>
      <c r="G68" s="258">
        <v>100000</v>
      </c>
      <c r="H68" s="250">
        <v>100000</v>
      </c>
      <c r="I68" s="250">
        <v>0</v>
      </c>
    </row>
    <row r="69" spans="1:9" ht="21" customHeight="1" hidden="1">
      <c r="A69" s="255"/>
      <c r="B69" s="255"/>
      <c r="C69" s="255" t="s">
        <v>331</v>
      </c>
      <c r="D69" s="238" t="s">
        <v>332</v>
      </c>
      <c r="E69" s="256"/>
      <c r="F69" s="256"/>
      <c r="G69" s="258">
        <v>100</v>
      </c>
      <c r="H69" s="250">
        <v>100</v>
      </c>
      <c r="I69" s="250">
        <v>0</v>
      </c>
    </row>
    <row r="70" spans="1:9" ht="30.75" customHeight="1" hidden="1">
      <c r="A70" s="255"/>
      <c r="B70" s="255"/>
      <c r="C70" s="255" t="s">
        <v>58</v>
      </c>
      <c r="D70" s="238" t="s">
        <v>98</v>
      </c>
      <c r="E70" s="256"/>
      <c r="F70" s="256"/>
      <c r="G70" s="258">
        <v>5000</v>
      </c>
      <c r="H70" s="250">
        <v>5000</v>
      </c>
      <c r="I70" s="250">
        <v>0</v>
      </c>
    </row>
    <row r="71" spans="1:9" ht="33" customHeight="1" hidden="1">
      <c r="A71" s="255"/>
      <c r="B71" s="255">
        <v>75618</v>
      </c>
      <c r="C71" s="255"/>
      <c r="D71" s="238" t="s">
        <v>475</v>
      </c>
      <c r="E71" s="256"/>
      <c r="F71" s="256"/>
      <c r="G71" s="270">
        <f>SUM(G72:G76)</f>
        <v>432600</v>
      </c>
      <c r="H71" s="271">
        <f>SUM(H72:H76)</f>
        <v>432600</v>
      </c>
      <c r="I71" s="271">
        <f>SUM(I72:I76)</f>
        <v>0</v>
      </c>
    </row>
    <row r="72" spans="1:9" ht="21" customHeight="1" hidden="1">
      <c r="A72" s="255"/>
      <c r="B72" s="255"/>
      <c r="C72" s="255" t="s">
        <v>67</v>
      </c>
      <c r="D72" s="238" t="s">
        <v>32</v>
      </c>
      <c r="E72" s="256"/>
      <c r="F72" s="256"/>
      <c r="G72" s="258">
        <v>300000</v>
      </c>
      <c r="H72" s="250">
        <v>300000</v>
      </c>
      <c r="I72" s="250">
        <v>0</v>
      </c>
    </row>
    <row r="73" spans="1:9" ht="30.75" customHeight="1" hidden="1">
      <c r="A73" s="255"/>
      <c r="B73" s="255"/>
      <c r="C73" s="255" t="s">
        <v>68</v>
      </c>
      <c r="D73" s="238" t="s">
        <v>476</v>
      </c>
      <c r="E73" s="256"/>
      <c r="F73" s="256"/>
      <c r="G73" s="258">
        <v>120000</v>
      </c>
      <c r="H73" s="250">
        <v>120000</v>
      </c>
      <c r="I73" s="250">
        <v>0</v>
      </c>
    </row>
    <row r="74" spans="1:9" ht="30" customHeight="1" hidden="1">
      <c r="A74" s="255"/>
      <c r="B74" s="255"/>
      <c r="C74" s="255" t="s">
        <v>77</v>
      </c>
      <c r="D74" s="238" t="s">
        <v>477</v>
      </c>
      <c r="E74" s="256"/>
      <c r="F74" s="256"/>
      <c r="G74" s="258">
        <v>10000</v>
      </c>
      <c r="H74" s="250">
        <v>10000</v>
      </c>
      <c r="I74" s="250">
        <v>0</v>
      </c>
    </row>
    <row r="75" spans="1:9" ht="21" customHeight="1" hidden="1">
      <c r="A75" s="255"/>
      <c r="B75" s="255"/>
      <c r="C75" s="255" t="s">
        <v>69</v>
      </c>
      <c r="D75" s="238" t="s">
        <v>33</v>
      </c>
      <c r="E75" s="256"/>
      <c r="F75" s="256"/>
      <c r="G75" s="258">
        <v>100</v>
      </c>
      <c r="H75" s="250">
        <v>100</v>
      </c>
      <c r="I75" s="250">
        <v>0</v>
      </c>
    </row>
    <row r="76" spans="1:9" ht="21" customHeight="1" hidden="1">
      <c r="A76" s="255"/>
      <c r="B76" s="255"/>
      <c r="C76" s="255" t="s">
        <v>79</v>
      </c>
      <c r="D76" s="238" t="s">
        <v>78</v>
      </c>
      <c r="E76" s="256"/>
      <c r="F76" s="256"/>
      <c r="G76" s="258">
        <v>2500</v>
      </c>
      <c r="H76" s="250">
        <v>2500</v>
      </c>
      <c r="I76" s="250">
        <v>0</v>
      </c>
    </row>
    <row r="77" spans="1:9" ht="18" customHeight="1" hidden="1">
      <c r="A77" s="255"/>
      <c r="B77" s="255"/>
      <c r="C77" s="255" t="s">
        <v>54</v>
      </c>
      <c r="D77" s="238" t="s">
        <v>20</v>
      </c>
      <c r="E77" s="256"/>
      <c r="F77" s="256"/>
      <c r="G77" s="258">
        <v>0</v>
      </c>
      <c r="H77" s="250">
        <v>0</v>
      </c>
      <c r="I77" s="250">
        <v>0</v>
      </c>
    </row>
    <row r="78" spans="1:9" ht="30.75" customHeight="1" hidden="1">
      <c r="A78" s="255"/>
      <c r="B78" s="255">
        <v>75621</v>
      </c>
      <c r="C78" s="255"/>
      <c r="D78" s="238" t="s">
        <v>34</v>
      </c>
      <c r="E78" s="256"/>
      <c r="F78" s="256"/>
      <c r="G78" s="257">
        <f>SUM(G79:G80)</f>
        <v>3497152</v>
      </c>
      <c r="H78" s="256">
        <f>SUM(H79:H80)</f>
        <v>3497152</v>
      </c>
      <c r="I78" s="256">
        <f>SUM(I79:I80)</f>
        <v>0</v>
      </c>
    </row>
    <row r="79" spans="1:9" ht="21" customHeight="1" hidden="1">
      <c r="A79" s="255"/>
      <c r="B79" s="255"/>
      <c r="C79" s="255" t="s">
        <v>70</v>
      </c>
      <c r="D79" s="238" t="s">
        <v>35</v>
      </c>
      <c r="E79" s="256"/>
      <c r="F79" s="256"/>
      <c r="G79" s="258">
        <v>3327152</v>
      </c>
      <c r="H79" s="250">
        <v>3327152</v>
      </c>
      <c r="I79" s="250">
        <v>0</v>
      </c>
    </row>
    <row r="80" spans="1:9" ht="21" customHeight="1" hidden="1">
      <c r="A80" s="255"/>
      <c r="B80" s="255"/>
      <c r="C80" s="255" t="s">
        <v>71</v>
      </c>
      <c r="D80" s="238" t="s">
        <v>36</v>
      </c>
      <c r="E80" s="256"/>
      <c r="F80" s="256"/>
      <c r="G80" s="258">
        <v>170000</v>
      </c>
      <c r="H80" s="250">
        <v>170000</v>
      </c>
      <c r="I80" s="250">
        <v>0</v>
      </c>
    </row>
    <row r="81" spans="1:9" ht="12" customHeight="1">
      <c r="A81" s="281"/>
      <c r="B81" s="281"/>
      <c r="C81" s="281"/>
      <c r="D81" s="282"/>
      <c r="E81" s="239"/>
      <c r="F81" s="239"/>
      <c r="G81" s="283"/>
      <c r="H81" s="251"/>
      <c r="I81" s="251"/>
    </row>
    <row r="82" spans="1:9" ht="25.5" customHeight="1">
      <c r="A82" s="252">
        <v>758</v>
      </c>
      <c r="B82" s="252"/>
      <c r="C82" s="252"/>
      <c r="D82" s="243" t="s">
        <v>37</v>
      </c>
      <c r="E82" s="244">
        <f>E83+E85+E87+E89+E91</f>
        <v>20000</v>
      </c>
      <c r="F82" s="244">
        <f>F83+F85+F87+F89+F91</f>
        <v>0</v>
      </c>
      <c r="G82" s="284">
        <f>SUM(G83,G89,G91,G87)</f>
        <v>3985649</v>
      </c>
      <c r="H82" s="285">
        <f>SUM(H83,H89,H91,H87)</f>
        <v>3985649</v>
      </c>
      <c r="I82" s="285">
        <f>SUM(I83,I89,I91,I87)</f>
        <v>0</v>
      </c>
    </row>
    <row r="83" spans="1:9" ht="24" customHeight="1" hidden="1">
      <c r="A83" s="255"/>
      <c r="B83" s="255">
        <v>75801</v>
      </c>
      <c r="C83" s="255"/>
      <c r="D83" s="238" t="s">
        <v>99</v>
      </c>
      <c r="E83" s="256">
        <f>E84</f>
        <v>0</v>
      </c>
      <c r="F83" s="256">
        <f>F84</f>
        <v>0</v>
      </c>
      <c r="G83" s="258">
        <f>SUM(G84)</f>
        <v>3802604</v>
      </c>
      <c r="H83" s="286">
        <f>SUM(H84)</f>
        <v>3802604</v>
      </c>
      <c r="I83" s="286">
        <f>SUM(I84)</f>
        <v>0</v>
      </c>
    </row>
    <row r="84" spans="1:9" ht="24" customHeight="1" hidden="1">
      <c r="A84" s="255"/>
      <c r="B84" s="255"/>
      <c r="C84" s="255" t="s">
        <v>72</v>
      </c>
      <c r="D84" s="238" t="s">
        <v>38</v>
      </c>
      <c r="E84" s="256"/>
      <c r="F84" s="256">
        <v>0</v>
      </c>
      <c r="G84" s="258">
        <v>3802604</v>
      </c>
      <c r="H84" s="250">
        <v>3802604</v>
      </c>
      <c r="I84" s="250">
        <v>0</v>
      </c>
    </row>
    <row r="85" spans="1:9" ht="21" customHeight="1" hidden="1">
      <c r="A85" s="255"/>
      <c r="B85" s="255" t="s">
        <v>375</v>
      </c>
      <c r="C85" s="255"/>
      <c r="D85" s="272" t="s">
        <v>376</v>
      </c>
      <c r="E85" s="260">
        <f>E86</f>
        <v>0</v>
      </c>
      <c r="F85" s="260">
        <f>F86</f>
        <v>0</v>
      </c>
      <c r="G85" s="258">
        <v>0</v>
      </c>
      <c r="H85" s="250">
        <v>0</v>
      </c>
      <c r="I85" s="250">
        <v>0</v>
      </c>
    </row>
    <row r="86" spans="1:9" ht="21" customHeight="1" hidden="1">
      <c r="A86" s="255"/>
      <c r="B86" s="255"/>
      <c r="C86" s="255" t="s">
        <v>72</v>
      </c>
      <c r="D86" s="238" t="s">
        <v>38</v>
      </c>
      <c r="E86" s="256"/>
      <c r="F86" s="256"/>
      <c r="G86" s="258">
        <v>0</v>
      </c>
      <c r="H86" s="250">
        <v>0</v>
      </c>
      <c r="I86" s="250">
        <v>0</v>
      </c>
    </row>
    <row r="87" spans="1:9" ht="21" customHeight="1" hidden="1">
      <c r="A87" s="255"/>
      <c r="B87" s="255" t="s">
        <v>411</v>
      </c>
      <c r="C87" s="255"/>
      <c r="D87" s="238" t="s">
        <v>412</v>
      </c>
      <c r="E87" s="256">
        <f>E88</f>
        <v>0</v>
      </c>
      <c r="F87" s="256">
        <f>F88</f>
        <v>0</v>
      </c>
      <c r="G87" s="258">
        <f>G88</f>
        <v>31645</v>
      </c>
      <c r="H87" s="286">
        <f>H88</f>
        <v>31645</v>
      </c>
      <c r="I87" s="286">
        <f>I88</f>
        <v>0</v>
      </c>
    </row>
    <row r="88" spans="1:9" ht="21" customHeight="1" hidden="1">
      <c r="A88" s="255"/>
      <c r="B88" s="255"/>
      <c r="C88" s="255" t="s">
        <v>72</v>
      </c>
      <c r="D88" s="238" t="s">
        <v>38</v>
      </c>
      <c r="E88" s="256"/>
      <c r="F88" s="256"/>
      <c r="G88" s="258">
        <v>31645</v>
      </c>
      <c r="H88" s="250">
        <v>31645</v>
      </c>
      <c r="I88" s="250">
        <v>0</v>
      </c>
    </row>
    <row r="89" spans="1:9" ht="24" customHeight="1">
      <c r="A89" s="255"/>
      <c r="B89" s="255" t="s">
        <v>110</v>
      </c>
      <c r="C89" s="255"/>
      <c r="D89" s="238" t="s">
        <v>109</v>
      </c>
      <c r="E89" s="256">
        <f>E90</f>
        <v>20000</v>
      </c>
      <c r="F89" s="256">
        <f>F90</f>
        <v>0</v>
      </c>
      <c r="G89" s="257">
        <f>G90</f>
        <v>30000</v>
      </c>
      <c r="H89" s="256">
        <f>H90</f>
        <v>30000</v>
      </c>
      <c r="I89" s="256">
        <f>I90</f>
        <v>0</v>
      </c>
    </row>
    <row r="90" spans="1:9" ht="21" customHeight="1">
      <c r="A90" s="255"/>
      <c r="B90" s="255"/>
      <c r="C90" s="255" t="s">
        <v>54</v>
      </c>
      <c r="D90" s="238" t="s">
        <v>20</v>
      </c>
      <c r="E90" s="256">
        <v>20000</v>
      </c>
      <c r="F90" s="256"/>
      <c r="G90" s="258">
        <v>30000</v>
      </c>
      <c r="H90" s="250">
        <v>30000</v>
      </c>
      <c r="I90" s="250">
        <v>0</v>
      </c>
    </row>
    <row r="91" spans="1:9" ht="21" customHeight="1" hidden="1">
      <c r="A91" s="255"/>
      <c r="B91" s="255" t="s">
        <v>81</v>
      </c>
      <c r="C91" s="255"/>
      <c r="D91" s="238" t="s">
        <v>80</v>
      </c>
      <c r="E91" s="256">
        <f>E92</f>
        <v>0</v>
      </c>
      <c r="F91" s="256">
        <f>F92</f>
        <v>0</v>
      </c>
      <c r="G91" s="257">
        <f>G92</f>
        <v>121400</v>
      </c>
      <c r="H91" s="256">
        <f>H92</f>
        <v>121400</v>
      </c>
      <c r="I91" s="256">
        <f>I92</f>
        <v>0</v>
      </c>
    </row>
    <row r="92" spans="1:9" ht="21" customHeight="1" hidden="1">
      <c r="A92" s="255"/>
      <c r="B92" s="255"/>
      <c r="C92" s="255" t="s">
        <v>72</v>
      </c>
      <c r="D92" s="238" t="s">
        <v>38</v>
      </c>
      <c r="E92" s="256"/>
      <c r="F92" s="256"/>
      <c r="G92" s="258">
        <v>121400</v>
      </c>
      <c r="H92" s="250">
        <v>121400</v>
      </c>
      <c r="I92" s="250">
        <v>0</v>
      </c>
    </row>
    <row r="93" spans="1:9" ht="12.75" customHeight="1">
      <c r="A93" s="255"/>
      <c r="B93" s="255"/>
      <c r="C93" s="255"/>
      <c r="D93" s="238"/>
      <c r="E93" s="256"/>
      <c r="F93" s="256"/>
      <c r="G93" s="258"/>
      <c r="H93" s="250"/>
      <c r="I93" s="250"/>
    </row>
    <row r="94" spans="1:9" ht="24" customHeight="1">
      <c r="A94" s="277">
        <v>801</v>
      </c>
      <c r="B94" s="277"/>
      <c r="C94" s="277"/>
      <c r="D94" s="278" t="s">
        <v>39</v>
      </c>
      <c r="E94" s="279">
        <f>E95+E102+E104+E111+E117+E120+E123</f>
        <v>243707</v>
      </c>
      <c r="F94" s="279">
        <f>F95+F102+F104+F111+F117+F120+F123</f>
        <v>65282</v>
      </c>
      <c r="G94" s="279">
        <f>G95+G102+G104+G111+G117+G120+G123</f>
        <v>748035</v>
      </c>
      <c r="H94" s="279">
        <f>H95+H102+H104+H111+H117+H120+H123</f>
        <v>748035</v>
      </c>
      <c r="I94" s="279">
        <f>I95+I102+I104+I111+I117+I120+I123</f>
        <v>0</v>
      </c>
    </row>
    <row r="95" spans="1:9" ht="24" customHeight="1">
      <c r="A95" s="255"/>
      <c r="B95" s="255">
        <v>80101</v>
      </c>
      <c r="C95" s="255"/>
      <c r="D95" s="238" t="s">
        <v>40</v>
      </c>
      <c r="E95" s="256">
        <f>SUM(E96:E101)</f>
        <v>61426</v>
      </c>
      <c r="F95" s="256">
        <f>SUM(F96:F101)</f>
        <v>9442</v>
      </c>
      <c r="G95" s="256">
        <f>SUM(G96:G101)</f>
        <v>69284</v>
      </c>
      <c r="H95" s="256">
        <f>SUM(H96:H101)</f>
        <v>69284</v>
      </c>
      <c r="I95" s="256">
        <f>SUM(I96:I101)</f>
        <v>0</v>
      </c>
    </row>
    <row r="96" spans="1:9" ht="21" customHeight="1">
      <c r="A96" s="255"/>
      <c r="B96" s="255"/>
      <c r="C96" s="255" t="s">
        <v>79</v>
      </c>
      <c r="D96" s="238" t="s">
        <v>78</v>
      </c>
      <c r="E96" s="256">
        <v>97</v>
      </c>
      <c r="F96" s="256"/>
      <c r="G96" s="257">
        <v>97</v>
      </c>
      <c r="H96" s="256">
        <v>97</v>
      </c>
      <c r="I96" s="256">
        <v>0</v>
      </c>
    </row>
    <row r="97" spans="1:9" ht="49.5" customHeight="1">
      <c r="A97" s="255"/>
      <c r="B97" s="255"/>
      <c r="C97" s="255" t="s">
        <v>56</v>
      </c>
      <c r="D97" s="238" t="s">
        <v>470</v>
      </c>
      <c r="E97" s="256">
        <v>9910</v>
      </c>
      <c r="F97" s="256"/>
      <c r="G97" s="270">
        <v>12510</v>
      </c>
      <c r="H97" s="250">
        <v>12510</v>
      </c>
      <c r="I97" s="250">
        <v>0</v>
      </c>
    </row>
    <row r="98" spans="1:9" ht="21" customHeight="1">
      <c r="A98" s="255"/>
      <c r="B98" s="255"/>
      <c r="C98" s="255" t="s">
        <v>73</v>
      </c>
      <c r="D98" s="238" t="s">
        <v>44</v>
      </c>
      <c r="E98" s="256">
        <v>1000</v>
      </c>
      <c r="F98" s="256">
        <v>5196</v>
      </c>
      <c r="G98" s="258">
        <v>2504</v>
      </c>
      <c r="H98" s="250">
        <v>2504</v>
      </c>
      <c r="I98" s="250">
        <v>0</v>
      </c>
    </row>
    <row r="99" spans="1:9" ht="21" customHeight="1">
      <c r="A99" s="255"/>
      <c r="B99" s="255"/>
      <c r="C99" s="255" t="s">
        <v>54</v>
      </c>
      <c r="D99" s="238" t="s">
        <v>20</v>
      </c>
      <c r="E99" s="256">
        <v>19</v>
      </c>
      <c r="F99" s="256"/>
      <c r="G99" s="258">
        <v>19</v>
      </c>
      <c r="H99" s="250">
        <v>19</v>
      </c>
      <c r="I99" s="250">
        <v>0</v>
      </c>
    </row>
    <row r="100" spans="1:9" ht="21" customHeight="1">
      <c r="A100" s="255"/>
      <c r="B100" s="255"/>
      <c r="C100" s="255" t="s">
        <v>311</v>
      </c>
      <c r="D100" s="238" t="s">
        <v>413</v>
      </c>
      <c r="E100" s="256">
        <v>2400</v>
      </c>
      <c r="F100" s="256">
        <v>4246</v>
      </c>
      <c r="G100" s="258">
        <v>6154</v>
      </c>
      <c r="H100" s="250">
        <v>6154</v>
      </c>
      <c r="I100" s="250">
        <v>0</v>
      </c>
    </row>
    <row r="101" spans="1:9" ht="32.25" customHeight="1">
      <c r="A101" s="255"/>
      <c r="B101" s="255"/>
      <c r="C101" s="255" t="s">
        <v>416</v>
      </c>
      <c r="D101" s="238" t="s">
        <v>479</v>
      </c>
      <c r="E101" s="256">
        <v>48000</v>
      </c>
      <c r="F101" s="256"/>
      <c r="G101" s="258">
        <v>48000</v>
      </c>
      <c r="H101" s="250">
        <v>48000</v>
      </c>
      <c r="I101" s="250">
        <v>0</v>
      </c>
    </row>
    <row r="102" spans="1:9" ht="26.25" customHeight="1">
      <c r="A102" s="255"/>
      <c r="B102" s="255" t="s">
        <v>194</v>
      </c>
      <c r="C102" s="255"/>
      <c r="D102" s="287" t="s">
        <v>478</v>
      </c>
      <c r="E102" s="288">
        <v>40000</v>
      </c>
      <c r="F102" s="288"/>
      <c r="G102" s="257">
        <f>G103</f>
        <v>105963</v>
      </c>
      <c r="H102" s="256">
        <f>H103</f>
        <v>105963</v>
      </c>
      <c r="I102" s="256">
        <f>I103</f>
        <v>0</v>
      </c>
    </row>
    <row r="103" spans="1:9" ht="34.5" customHeight="1">
      <c r="A103" s="255"/>
      <c r="B103" s="255"/>
      <c r="C103" s="255" t="s">
        <v>215</v>
      </c>
      <c r="D103" s="238" t="s">
        <v>292</v>
      </c>
      <c r="E103" s="256">
        <v>40000</v>
      </c>
      <c r="F103" s="256"/>
      <c r="G103" s="258">
        <v>105963</v>
      </c>
      <c r="H103" s="250">
        <v>105963</v>
      </c>
      <c r="I103" s="250">
        <v>0</v>
      </c>
    </row>
    <row r="104" spans="1:9" ht="21" customHeight="1">
      <c r="A104" s="255"/>
      <c r="B104" s="255" t="s">
        <v>83</v>
      </c>
      <c r="C104" s="255"/>
      <c r="D104" s="238" t="s">
        <v>82</v>
      </c>
      <c r="E104" s="256">
        <v>32000</v>
      </c>
      <c r="F104" s="256"/>
      <c r="G104" s="258">
        <f>SUM(G105:G110)</f>
        <v>376170</v>
      </c>
      <c r="H104" s="286">
        <f>SUM(H105:H110)</f>
        <v>376170</v>
      </c>
      <c r="I104" s="286">
        <f>SUM(I105:I110)</f>
        <v>0</v>
      </c>
    </row>
    <row r="105" spans="1:9" ht="21" customHeight="1" hidden="1">
      <c r="A105" s="255"/>
      <c r="B105" s="255"/>
      <c r="C105" s="255" t="s">
        <v>73</v>
      </c>
      <c r="D105" s="238" t="s">
        <v>44</v>
      </c>
      <c r="E105" s="256"/>
      <c r="F105" s="256"/>
      <c r="G105" s="258">
        <v>225600</v>
      </c>
      <c r="H105" s="250">
        <v>225600</v>
      </c>
      <c r="I105" s="250">
        <v>0</v>
      </c>
    </row>
    <row r="106" spans="1:9" ht="21" customHeight="1" hidden="1">
      <c r="A106" s="255"/>
      <c r="B106" s="255"/>
      <c r="C106" s="255" t="s">
        <v>54</v>
      </c>
      <c r="D106" s="238" t="s">
        <v>20</v>
      </c>
      <c r="E106" s="256"/>
      <c r="F106" s="256"/>
      <c r="G106" s="258">
        <v>300</v>
      </c>
      <c r="H106" s="250">
        <v>300</v>
      </c>
      <c r="I106" s="250">
        <v>0</v>
      </c>
    </row>
    <row r="107" spans="1:9" ht="21" customHeight="1" hidden="1">
      <c r="A107" s="255"/>
      <c r="B107" s="255"/>
      <c r="C107" s="255" t="s">
        <v>311</v>
      </c>
      <c r="D107" s="238" t="s">
        <v>312</v>
      </c>
      <c r="E107" s="256"/>
      <c r="F107" s="256"/>
      <c r="G107" s="258">
        <v>480</v>
      </c>
      <c r="H107" s="250">
        <v>480</v>
      </c>
      <c r="I107" s="250">
        <v>0</v>
      </c>
    </row>
    <row r="108" spans="1:9" ht="18" customHeight="1" hidden="1">
      <c r="A108" s="255"/>
      <c r="B108" s="255"/>
      <c r="C108" s="255" t="s">
        <v>274</v>
      </c>
      <c r="D108" s="238" t="s">
        <v>275</v>
      </c>
      <c r="E108" s="256"/>
      <c r="F108" s="256"/>
      <c r="G108" s="258">
        <v>0</v>
      </c>
      <c r="H108" s="250">
        <v>0</v>
      </c>
      <c r="I108" s="250">
        <v>0</v>
      </c>
    </row>
    <row r="109" spans="1:9" ht="34.5" customHeight="1">
      <c r="A109" s="255"/>
      <c r="B109" s="255"/>
      <c r="C109" s="255" t="s">
        <v>215</v>
      </c>
      <c r="D109" s="238" t="s">
        <v>292</v>
      </c>
      <c r="E109" s="256">
        <v>32000</v>
      </c>
      <c r="F109" s="256"/>
      <c r="G109" s="258">
        <v>149790</v>
      </c>
      <c r="H109" s="250">
        <v>149790</v>
      </c>
      <c r="I109" s="250">
        <v>0</v>
      </c>
    </row>
    <row r="110" spans="1:9" ht="64.5" customHeight="1" hidden="1">
      <c r="A110" s="255"/>
      <c r="B110" s="255"/>
      <c r="C110" s="247" t="s">
        <v>398</v>
      </c>
      <c r="D110" s="248" t="s">
        <v>399</v>
      </c>
      <c r="E110" s="249"/>
      <c r="F110" s="249"/>
      <c r="G110" s="258">
        <v>0</v>
      </c>
      <c r="H110" s="250">
        <v>0</v>
      </c>
      <c r="I110" s="250">
        <v>0</v>
      </c>
    </row>
    <row r="111" spans="1:9" ht="21" customHeight="1">
      <c r="A111" s="255"/>
      <c r="B111" s="255" t="s">
        <v>195</v>
      </c>
      <c r="C111" s="255"/>
      <c r="D111" s="238" t="s">
        <v>41</v>
      </c>
      <c r="E111" s="256">
        <f>SUM(E112:E116)</f>
        <v>64297</v>
      </c>
      <c r="F111" s="256">
        <f>SUM(F112:F116)</f>
        <v>0</v>
      </c>
      <c r="G111" s="256">
        <f>SUM(G112:G116)</f>
        <v>84474</v>
      </c>
      <c r="H111" s="256">
        <f>SUM(H112:H116)</f>
        <v>84474</v>
      </c>
      <c r="I111" s="256">
        <f>SUM(I112:I116)</f>
        <v>0</v>
      </c>
    </row>
    <row r="112" spans="1:9" ht="45.75" customHeight="1">
      <c r="A112" s="255"/>
      <c r="B112" s="255"/>
      <c r="C112" s="255" t="s">
        <v>56</v>
      </c>
      <c r="D112" s="289" t="s">
        <v>470</v>
      </c>
      <c r="E112" s="256">
        <v>215</v>
      </c>
      <c r="F112" s="290"/>
      <c r="G112" s="258">
        <v>715</v>
      </c>
      <c r="H112" s="250">
        <v>715</v>
      </c>
      <c r="I112" s="250">
        <v>0</v>
      </c>
    </row>
    <row r="113" spans="1:9" ht="21" customHeight="1" hidden="1">
      <c r="A113" s="255"/>
      <c r="B113" s="255"/>
      <c r="C113" s="255" t="s">
        <v>73</v>
      </c>
      <c r="D113" s="238" t="s">
        <v>44</v>
      </c>
      <c r="E113" s="256"/>
      <c r="F113" s="256"/>
      <c r="G113" s="258">
        <v>0</v>
      </c>
      <c r="H113" s="250">
        <v>0</v>
      </c>
      <c r="I113" s="250">
        <v>0</v>
      </c>
    </row>
    <row r="114" spans="1:9" ht="21" customHeight="1">
      <c r="A114" s="255"/>
      <c r="B114" s="255"/>
      <c r="C114" s="255" t="s">
        <v>403</v>
      </c>
      <c r="D114" s="238" t="s">
        <v>20</v>
      </c>
      <c r="E114" s="256">
        <v>82</v>
      </c>
      <c r="F114" s="256"/>
      <c r="G114" s="258">
        <v>102</v>
      </c>
      <c r="H114" s="250">
        <v>102</v>
      </c>
      <c r="I114" s="250">
        <v>0</v>
      </c>
    </row>
    <row r="115" spans="1:9" ht="18" customHeight="1" hidden="1">
      <c r="A115" s="255"/>
      <c r="B115" s="255"/>
      <c r="C115" s="255" t="s">
        <v>274</v>
      </c>
      <c r="D115" s="238" t="s">
        <v>275</v>
      </c>
      <c r="E115" s="256"/>
      <c r="F115" s="256"/>
      <c r="G115" s="258">
        <v>0</v>
      </c>
      <c r="H115" s="250">
        <v>0</v>
      </c>
      <c r="I115" s="250">
        <v>0</v>
      </c>
    </row>
    <row r="116" spans="1:9" ht="29.25" customHeight="1">
      <c r="A116" s="255"/>
      <c r="B116" s="255"/>
      <c r="C116" s="255" t="s">
        <v>416</v>
      </c>
      <c r="D116" s="238" t="s">
        <v>479</v>
      </c>
      <c r="E116" s="256">
        <v>64000</v>
      </c>
      <c r="F116" s="256"/>
      <c r="G116" s="258">
        <f>19657+64000</f>
        <v>83657</v>
      </c>
      <c r="H116" s="250">
        <v>83657</v>
      </c>
      <c r="I116" s="250">
        <v>0</v>
      </c>
    </row>
    <row r="117" spans="1:9" ht="31.5" customHeight="1" hidden="1">
      <c r="A117" s="255"/>
      <c r="B117" s="255" t="s">
        <v>95</v>
      </c>
      <c r="C117" s="255"/>
      <c r="D117" s="291" t="s">
        <v>113</v>
      </c>
      <c r="E117" s="256"/>
      <c r="F117" s="256"/>
      <c r="G117" s="258">
        <f>SUM(G118)</f>
        <v>0</v>
      </c>
      <c r="H117" s="250"/>
      <c r="I117" s="250"/>
    </row>
    <row r="118" spans="1:9" ht="18" customHeight="1" hidden="1">
      <c r="A118" s="255"/>
      <c r="B118" s="255"/>
      <c r="C118" s="255" t="s">
        <v>54</v>
      </c>
      <c r="D118" s="238" t="s">
        <v>20</v>
      </c>
      <c r="E118" s="256"/>
      <c r="F118" s="256"/>
      <c r="G118" s="258">
        <v>0</v>
      </c>
      <c r="H118" s="250"/>
      <c r="I118" s="250"/>
    </row>
    <row r="119" spans="1:9" ht="18" customHeight="1" hidden="1">
      <c r="A119" s="255"/>
      <c r="B119" s="255"/>
      <c r="C119" s="255" t="s">
        <v>274</v>
      </c>
      <c r="D119" s="238" t="s">
        <v>275</v>
      </c>
      <c r="E119" s="256"/>
      <c r="F119" s="256"/>
      <c r="G119" s="258">
        <v>0</v>
      </c>
      <c r="H119" s="250"/>
      <c r="I119" s="250"/>
    </row>
    <row r="120" spans="1:9" ht="24" customHeight="1">
      <c r="A120" s="255"/>
      <c r="B120" s="255" t="s">
        <v>414</v>
      </c>
      <c r="C120" s="255"/>
      <c r="D120" s="238" t="s">
        <v>415</v>
      </c>
      <c r="E120" s="256">
        <f>E121+E122</f>
        <v>45852</v>
      </c>
      <c r="F120" s="256">
        <f>F121+F122</f>
        <v>55840</v>
      </c>
      <c r="G120" s="256">
        <f>G121+G122</f>
        <v>112012</v>
      </c>
      <c r="H120" s="256">
        <f>H121+H122</f>
        <v>112012</v>
      </c>
      <c r="I120" s="256">
        <f>I121+I122</f>
        <v>0</v>
      </c>
    </row>
    <row r="121" spans="1:9" ht="21" customHeight="1">
      <c r="A121" s="255"/>
      <c r="B121" s="255"/>
      <c r="C121" s="255" t="s">
        <v>73</v>
      </c>
      <c r="D121" s="238" t="s">
        <v>44</v>
      </c>
      <c r="E121" s="256">
        <v>45840</v>
      </c>
      <c r="F121" s="256">
        <v>55840</v>
      </c>
      <c r="G121" s="258">
        <v>112000</v>
      </c>
      <c r="H121" s="250">
        <v>112000</v>
      </c>
      <c r="I121" s="250">
        <v>0</v>
      </c>
    </row>
    <row r="122" spans="1:9" ht="21" customHeight="1">
      <c r="A122" s="255"/>
      <c r="B122" s="255"/>
      <c r="C122" s="255" t="s">
        <v>54</v>
      </c>
      <c r="D122" s="238" t="s">
        <v>20</v>
      </c>
      <c r="E122" s="256">
        <v>12</v>
      </c>
      <c r="F122" s="256"/>
      <c r="G122" s="258">
        <v>12</v>
      </c>
      <c r="H122" s="250">
        <v>12</v>
      </c>
      <c r="I122" s="250"/>
    </row>
    <row r="123" spans="1:9" ht="23.25" customHeight="1">
      <c r="A123" s="255"/>
      <c r="B123" s="255" t="s">
        <v>278</v>
      </c>
      <c r="C123" s="255"/>
      <c r="D123" s="238" t="s">
        <v>19</v>
      </c>
      <c r="E123" s="256">
        <f>E124</f>
        <v>132</v>
      </c>
      <c r="F123" s="256">
        <f>F124</f>
        <v>0</v>
      </c>
      <c r="G123" s="256">
        <f>G124</f>
        <v>132</v>
      </c>
      <c r="H123" s="256">
        <f>H124</f>
        <v>132</v>
      </c>
      <c r="I123" s="256">
        <f>I124</f>
        <v>0</v>
      </c>
    </row>
    <row r="124" spans="1:9" ht="31.5" customHeight="1">
      <c r="A124" s="255"/>
      <c r="B124" s="255"/>
      <c r="C124" s="255" t="s">
        <v>74</v>
      </c>
      <c r="D124" s="292" t="s">
        <v>101</v>
      </c>
      <c r="E124" s="293">
        <v>132</v>
      </c>
      <c r="F124" s="293"/>
      <c r="G124" s="258">
        <v>132</v>
      </c>
      <c r="H124" s="250">
        <v>132</v>
      </c>
      <c r="I124" s="250">
        <v>0</v>
      </c>
    </row>
    <row r="125" spans="1:9" ht="21.75" customHeight="1">
      <c r="A125" s="262" t="s">
        <v>404</v>
      </c>
      <c r="B125" s="262"/>
      <c r="C125" s="262"/>
      <c r="D125" s="263" t="s">
        <v>217</v>
      </c>
      <c r="E125" s="264">
        <f>E126</f>
        <v>300</v>
      </c>
      <c r="F125" s="264">
        <f>F126</f>
        <v>0</v>
      </c>
      <c r="G125" s="264">
        <f>G126</f>
        <v>2850</v>
      </c>
      <c r="H125" s="264">
        <f>H126</f>
        <v>2850</v>
      </c>
      <c r="I125" s="264">
        <f>I126</f>
        <v>0</v>
      </c>
    </row>
    <row r="126" spans="1:9" ht="21" customHeight="1">
      <c r="A126" s="255"/>
      <c r="B126" s="255" t="s">
        <v>405</v>
      </c>
      <c r="C126" s="255"/>
      <c r="D126" s="238" t="s">
        <v>219</v>
      </c>
      <c r="E126" s="256">
        <f>E127+E129+E128</f>
        <v>300</v>
      </c>
      <c r="F126" s="256">
        <f>F127+F129+F128</f>
        <v>0</v>
      </c>
      <c r="G126" s="256">
        <f>G127+G129+G128</f>
        <v>2850</v>
      </c>
      <c r="H126" s="256">
        <f>H127+H129+H128</f>
        <v>2850</v>
      </c>
      <c r="I126" s="256">
        <f>I127+I129+I128</f>
        <v>0</v>
      </c>
    </row>
    <row r="127" spans="1:9" ht="21" customHeight="1" hidden="1">
      <c r="A127" s="255"/>
      <c r="B127" s="255"/>
      <c r="C127" s="255" t="s">
        <v>79</v>
      </c>
      <c r="D127" s="238" t="s">
        <v>78</v>
      </c>
      <c r="E127" s="256"/>
      <c r="F127" s="256"/>
      <c r="G127" s="258">
        <v>0</v>
      </c>
      <c r="H127" s="250">
        <v>0</v>
      </c>
      <c r="I127" s="250">
        <v>0</v>
      </c>
    </row>
    <row r="128" spans="1:9" ht="21" customHeight="1">
      <c r="A128" s="255"/>
      <c r="B128" s="255"/>
      <c r="C128" s="255" t="s">
        <v>311</v>
      </c>
      <c r="D128" s="238" t="s">
        <v>312</v>
      </c>
      <c r="E128" s="256">
        <v>300</v>
      </c>
      <c r="F128" s="256"/>
      <c r="G128" s="258">
        <v>300</v>
      </c>
      <c r="H128" s="250">
        <v>300</v>
      </c>
      <c r="I128" s="250">
        <v>0</v>
      </c>
    </row>
    <row r="129" spans="1:9" ht="21" customHeight="1" hidden="1">
      <c r="A129" s="255"/>
      <c r="B129" s="255"/>
      <c r="C129" s="255" t="s">
        <v>274</v>
      </c>
      <c r="D129" s="238" t="s">
        <v>275</v>
      </c>
      <c r="E129" s="256"/>
      <c r="F129" s="256"/>
      <c r="G129" s="258">
        <v>2550</v>
      </c>
      <c r="H129" s="250">
        <v>2550</v>
      </c>
      <c r="I129" s="250">
        <v>0</v>
      </c>
    </row>
    <row r="130" spans="1:9" ht="12" customHeight="1" hidden="1">
      <c r="A130" s="255"/>
      <c r="B130" s="255"/>
      <c r="C130" s="255"/>
      <c r="D130" s="238"/>
      <c r="E130" s="256"/>
      <c r="F130" s="256"/>
      <c r="G130" s="258"/>
      <c r="H130" s="250"/>
      <c r="I130" s="250"/>
    </row>
    <row r="131" spans="1:9" ht="25.5" customHeight="1" hidden="1">
      <c r="A131" s="277" t="s">
        <v>85</v>
      </c>
      <c r="B131" s="277"/>
      <c r="C131" s="277"/>
      <c r="D131" s="278" t="s">
        <v>86</v>
      </c>
      <c r="E131" s="279">
        <f>E132+E137+E140+E144+E147+E151+E153+E156+E158</f>
        <v>0</v>
      </c>
      <c r="F131" s="279">
        <f>F132+F137+F140+F144+F147+F151+F153+F156+F158</f>
        <v>0</v>
      </c>
      <c r="G131" s="280">
        <f>G132+G137+G147+G151+G153+G156+G158+G144+G140</f>
        <v>3337992</v>
      </c>
      <c r="H131" s="280">
        <f>H132+H137+H147+H151+H153+H156+H158+H144+H140</f>
        <v>3337992</v>
      </c>
      <c r="I131" s="280">
        <f>I132+I137+I147+I151+I153+I156+I158+I144+I140</f>
        <v>0</v>
      </c>
    </row>
    <row r="132" spans="1:9" ht="50.25" customHeight="1" hidden="1">
      <c r="A132" s="277"/>
      <c r="B132" s="255" t="s">
        <v>84</v>
      </c>
      <c r="C132" s="277"/>
      <c r="D132" s="238" t="s">
        <v>480</v>
      </c>
      <c r="E132" s="256">
        <f>E133+E134+E135+E136</f>
        <v>0</v>
      </c>
      <c r="F132" s="256">
        <f>F133+F134+F135+F136</f>
        <v>0</v>
      </c>
      <c r="G132" s="258">
        <f>SUM(G133:G136)</f>
        <v>2863060</v>
      </c>
      <c r="H132" s="286">
        <f>SUM(H133:H136)</f>
        <v>2863060</v>
      </c>
      <c r="I132" s="286">
        <f>SUM(I133:I136)</f>
        <v>0</v>
      </c>
    </row>
    <row r="133" spans="1:9" ht="21" customHeight="1" hidden="1">
      <c r="A133" s="277"/>
      <c r="B133" s="277"/>
      <c r="C133" s="255" t="s">
        <v>54</v>
      </c>
      <c r="D133" s="238" t="s">
        <v>20</v>
      </c>
      <c r="E133" s="256"/>
      <c r="F133" s="256"/>
      <c r="G133" s="258">
        <v>60</v>
      </c>
      <c r="H133" s="250">
        <v>60</v>
      </c>
      <c r="I133" s="250">
        <v>0</v>
      </c>
    </row>
    <row r="134" spans="1:9" ht="21" customHeight="1" hidden="1">
      <c r="A134" s="277"/>
      <c r="B134" s="277"/>
      <c r="C134" s="255" t="s">
        <v>379</v>
      </c>
      <c r="D134" s="238" t="s">
        <v>380</v>
      </c>
      <c r="E134" s="256"/>
      <c r="F134" s="256"/>
      <c r="G134" s="258">
        <v>3000</v>
      </c>
      <c r="H134" s="250">
        <v>3000</v>
      </c>
      <c r="I134" s="250">
        <v>0</v>
      </c>
    </row>
    <row r="135" spans="1:9" ht="48.75" customHeight="1" hidden="1">
      <c r="A135" s="277"/>
      <c r="B135" s="277"/>
      <c r="C135" s="255" t="s">
        <v>55</v>
      </c>
      <c r="D135" s="238" t="s">
        <v>102</v>
      </c>
      <c r="E135" s="256"/>
      <c r="F135" s="256">
        <v>0</v>
      </c>
      <c r="G135" s="258">
        <v>2848000</v>
      </c>
      <c r="H135" s="250">
        <v>2848000</v>
      </c>
      <c r="I135" s="250">
        <v>0</v>
      </c>
    </row>
    <row r="136" spans="1:9" ht="48" customHeight="1" hidden="1">
      <c r="A136" s="277"/>
      <c r="B136" s="255"/>
      <c r="C136" s="255" t="s">
        <v>76</v>
      </c>
      <c r="D136" s="238" t="s">
        <v>75</v>
      </c>
      <c r="E136" s="256"/>
      <c r="F136" s="256"/>
      <c r="G136" s="258">
        <v>12000</v>
      </c>
      <c r="H136" s="250">
        <v>12000</v>
      </c>
      <c r="I136" s="250">
        <v>0</v>
      </c>
    </row>
    <row r="137" spans="1:9" ht="62.25" customHeight="1" hidden="1">
      <c r="A137" s="255"/>
      <c r="B137" s="255" t="s">
        <v>87</v>
      </c>
      <c r="C137" s="255"/>
      <c r="D137" s="238" t="s">
        <v>438</v>
      </c>
      <c r="E137" s="256">
        <f>E138+E139</f>
        <v>0</v>
      </c>
      <c r="F137" s="256">
        <f>F138+F139</f>
        <v>0</v>
      </c>
      <c r="G137" s="257">
        <f>SUM(G138:G139)</f>
        <v>29400</v>
      </c>
      <c r="H137" s="256">
        <f>SUM(H138:H139)</f>
        <v>29400</v>
      </c>
      <c r="I137" s="256">
        <f>SUM(I138:I139)</f>
        <v>0</v>
      </c>
    </row>
    <row r="138" spans="1:9" ht="47.25" customHeight="1" hidden="1">
      <c r="A138" s="255"/>
      <c r="B138" s="255"/>
      <c r="C138" s="255" t="s">
        <v>55</v>
      </c>
      <c r="D138" s="238" t="s">
        <v>103</v>
      </c>
      <c r="E138" s="256"/>
      <c r="F138" s="256"/>
      <c r="G138" s="258">
        <v>15000</v>
      </c>
      <c r="H138" s="250">
        <v>15000</v>
      </c>
      <c r="I138" s="250">
        <v>0</v>
      </c>
    </row>
    <row r="139" spans="1:9" ht="33.75" customHeight="1" hidden="1">
      <c r="A139" s="255"/>
      <c r="B139" s="255"/>
      <c r="C139" s="255" t="s">
        <v>74</v>
      </c>
      <c r="D139" s="238" t="s">
        <v>101</v>
      </c>
      <c r="E139" s="256"/>
      <c r="F139" s="256"/>
      <c r="G139" s="258">
        <v>14400</v>
      </c>
      <c r="H139" s="250">
        <v>14400</v>
      </c>
      <c r="I139" s="250">
        <v>0</v>
      </c>
    </row>
    <row r="140" spans="1:9" ht="30.75" customHeight="1" hidden="1">
      <c r="A140" s="255"/>
      <c r="B140" s="255" t="s">
        <v>88</v>
      </c>
      <c r="C140" s="255"/>
      <c r="D140" s="238" t="s">
        <v>439</v>
      </c>
      <c r="E140" s="256">
        <f>E141+E142+E143</f>
        <v>0</v>
      </c>
      <c r="F140" s="256">
        <f>F141+F142+F143</f>
        <v>0</v>
      </c>
      <c r="G140" s="257">
        <f>SUM(G143)</f>
        <v>96148</v>
      </c>
      <c r="H140" s="257">
        <f>SUM(H143)</f>
        <v>96148</v>
      </c>
      <c r="I140" s="257">
        <f>SUM(I143)</f>
        <v>0</v>
      </c>
    </row>
    <row r="141" spans="1:9" ht="18" customHeight="1" hidden="1">
      <c r="A141" s="255"/>
      <c r="B141" s="255"/>
      <c r="C141" s="255" t="s">
        <v>274</v>
      </c>
      <c r="D141" s="238" t="s">
        <v>275</v>
      </c>
      <c r="E141" s="256"/>
      <c r="F141" s="256"/>
      <c r="G141" s="258">
        <v>0</v>
      </c>
      <c r="H141" s="250">
        <v>0</v>
      </c>
      <c r="I141" s="250">
        <v>0</v>
      </c>
    </row>
    <row r="142" spans="1:9" ht="39" customHeight="1" hidden="1">
      <c r="A142" s="255"/>
      <c r="B142" s="255"/>
      <c r="C142" s="255" t="s">
        <v>55</v>
      </c>
      <c r="D142" s="238" t="s">
        <v>103</v>
      </c>
      <c r="E142" s="256"/>
      <c r="F142" s="256"/>
      <c r="G142" s="258">
        <v>0</v>
      </c>
      <c r="H142" s="250">
        <v>0</v>
      </c>
      <c r="I142" s="250">
        <v>0</v>
      </c>
    </row>
    <row r="143" spans="1:9" ht="33" customHeight="1" hidden="1">
      <c r="A143" s="255"/>
      <c r="B143" s="255"/>
      <c r="C143" s="255" t="s">
        <v>74</v>
      </c>
      <c r="D143" s="238" t="s">
        <v>101</v>
      </c>
      <c r="E143" s="256"/>
      <c r="F143" s="256">
        <v>0</v>
      </c>
      <c r="G143" s="258">
        <v>96148</v>
      </c>
      <c r="H143" s="250">
        <v>96148</v>
      </c>
      <c r="I143" s="250">
        <v>0</v>
      </c>
    </row>
    <row r="144" spans="1:9" ht="24" customHeight="1" hidden="1">
      <c r="A144" s="255"/>
      <c r="B144" s="255" t="s">
        <v>381</v>
      </c>
      <c r="C144" s="255"/>
      <c r="D144" s="238" t="s">
        <v>382</v>
      </c>
      <c r="E144" s="256">
        <f>E146+E145</f>
        <v>0</v>
      </c>
      <c r="F144" s="256">
        <f>F146+F145</f>
        <v>0</v>
      </c>
      <c r="G144" s="256">
        <f>G146+G145</f>
        <v>126944</v>
      </c>
      <c r="H144" s="256">
        <f>H146+H145</f>
        <v>126944</v>
      </c>
      <c r="I144" s="256">
        <f>I146+I145</f>
        <v>0</v>
      </c>
    </row>
    <row r="145" spans="1:9" ht="24" customHeight="1" hidden="1">
      <c r="A145" s="255"/>
      <c r="B145" s="255"/>
      <c r="C145" s="255" t="s">
        <v>274</v>
      </c>
      <c r="D145" s="238" t="s">
        <v>275</v>
      </c>
      <c r="E145" s="256"/>
      <c r="F145" s="256"/>
      <c r="G145" s="257">
        <v>344</v>
      </c>
      <c r="H145" s="256">
        <v>344</v>
      </c>
      <c r="I145" s="256">
        <v>0</v>
      </c>
    </row>
    <row r="146" spans="1:9" ht="31.5" customHeight="1" hidden="1">
      <c r="A146" s="255"/>
      <c r="B146" s="255"/>
      <c r="C146" s="255" t="s">
        <v>74</v>
      </c>
      <c r="D146" s="238" t="s">
        <v>101</v>
      </c>
      <c r="E146" s="256"/>
      <c r="F146" s="256"/>
      <c r="G146" s="258">
        <v>126600</v>
      </c>
      <c r="H146" s="250">
        <v>126600</v>
      </c>
      <c r="I146" s="250">
        <v>0</v>
      </c>
    </row>
    <row r="147" spans="1:9" ht="21" customHeight="1" hidden="1">
      <c r="A147" s="255"/>
      <c r="B147" s="255" t="s">
        <v>89</v>
      </c>
      <c r="C147" s="255"/>
      <c r="D147" s="238" t="s">
        <v>42</v>
      </c>
      <c r="E147" s="256"/>
      <c r="F147" s="256"/>
      <c r="G147" s="258">
        <f>SUM(G148:G150)</f>
        <v>108600</v>
      </c>
      <c r="H147" s="250">
        <v>108600</v>
      </c>
      <c r="I147" s="250">
        <v>0</v>
      </c>
    </row>
    <row r="148" spans="1:9" ht="18" customHeight="1" hidden="1">
      <c r="A148" s="255"/>
      <c r="B148" s="255"/>
      <c r="C148" s="255" t="s">
        <v>54</v>
      </c>
      <c r="D148" s="238" t="s">
        <v>20</v>
      </c>
      <c r="E148" s="256"/>
      <c r="F148" s="256"/>
      <c r="G148" s="258">
        <v>0</v>
      </c>
      <c r="H148" s="250">
        <v>0</v>
      </c>
      <c r="I148" s="250">
        <v>0</v>
      </c>
    </row>
    <row r="149" spans="1:9" ht="18" customHeight="1" hidden="1">
      <c r="A149" s="255"/>
      <c r="B149" s="255"/>
      <c r="C149" s="255" t="s">
        <v>274</v>
      </c>
      <c r="D149" s="238" t="s">
        <v>275</v>
      </c>
      <c r="E149" s="256"/>
      <c r="F149" s="256"/>
      <c r="G149" s="258">
        <v>0</v>
      </c>
      <c r="H149" s="250">
        <v>0</v>
      </c>
      <c r="I149" s="250">
        <v>0</v>
      </c>
    </row>
    <row r="150" spans="1:9" ht="32.25" customHeight="1" hidden="1">
      <c r="A150" s="255"/>
      <c r="B150" s="255"/>
      <c r="C150" s="255" t="s">
        <v>74</v>
      </c>
      <c r="D150" s="238" t="s">
        <v>101</v>
      </c>
      <c r="E150" s="256"/>
      <c r="F150" s="256"/>
      <c r="G150" s="258">
        <v>108600</v>
      </c>
      <c r="H150" s="250">
        <v>108600</v>
      </c>
      <c r="I150" s="250">
        <v>0</v>
      </c>
    </row>
    <row r="151" spans="1:9" ht="43.5" customHeight="1" hidden="1">
      <c r="A151" s="255"/>
      <c r="B151" s="255" t="s">
        <v>112</v>
      </c>
      <c r="C151" s="255"/>
      <c r="D151" s="238" t="s">
        <v>111</v>
      </c>
      <c r="E151" s="256"/>
      <c r="F151" s="256"/>
      <c r="G151" s="257">
        <f>G152</f>
        <v>840</v>
      </c>
      <c r="H151" s="256">
        <f>H152</f>
        <v>840</v>
      </c>
      <c r="I151" s="256">
        <f>I152</f>
        <v>0</v>
      </c>
    </row>
    <row r="152" spans="1:9" ht="21" customHeight="1" hidden="1">
      <c r="A152" s="255"/>
      <c r="B152" s="255"/>
      <c r="C152" s="255" t="s">
        <v>73</v>
      </c>
      <c r="D152" s="238" t="s">
        <v>44</v>
      </c>
      <c r="E152" s="256"/>
      <c r="F152" s="256"/>
      <c r="G152" s="258">
        <v>840</v>
      </c>
      <c r="H152" s="250">
        <v>840</v>
      </c>
      <c r="I152" s="250">
        <v>0</v>
      </c>
    </row>
    <row r="153" spans="1:9" ht="32.25" customHeight="1" hidden="1">
      <c r="A153" s="255"/>
      <c r="B153" s="255" t="s">
        <v>93</v>
      </c>
      <c r="C153" s="255"/>
      <c r="D153" s="238" t="s">
        <v>94</v>
      </c>
      <c r="E153" s="256"/>
      <c r="F153" s="256"/>
      <c r="G153" s="258">
        <f>G154+G155</f>
        <v>35000</v>
      </c>
      <c r="H153" s="286">
        <f>H154+H155</f>
        <v>35000</v>
      </c>
      <c r="I153" s="286">
        <f>I154+I155</f>
        <v>0</v>
      </c>
    </row>
    <row r="154" spans="1:9" ht="21" customHeight="1" hidden="1">
      <c r="A154" s="255"/>
      <c r="B154" s="255"/>
      <c r="C154" s="255" t="s">
        <v>73</v>
      </c>
      <c r="D154" s="238" t="s">
        <v>44</v>
      </c>
      <c r="E154" s="256"/>
      <c r="F154" s="256"/>
      <c r="G154" s="258">
        <v>12000</v>
      </c>
      <c r="H154" s="250">
        <v>12000</v>
      </c>
      <c r="I154" s="250">
        <v>0</v>
      </c>
    </row>
    <row r="155" spans="1:9" ht="45.75" customHeight="1" hidden="1">
      <c r="A155" s="255"/>
      <c r="B155" s="255"/>
      <c r="C155" s="255" t="s">
        <v>55</v>
      </c>
      <c r="D155" s="238" t="s">
        <v>103</v>
      </c>
      <c r="E155" s="256"/>
      <c r="F155" s="256"/>
      <c r="G155" s="258">
        <v>23000</v>
      </c>
      <c r="H155" s="250">
        <v>23000</v>
      </c>
      <c r="I155" s="250">
        <v>0</v>
      </c>
    </row>
    <row r="156" spans="1:9" ht="21" customHeight="1" hidden="1">
      <c r="A156" s="255"/>
      <c r="B156" s="255" t="s">
        <v>279</v>
      </c>
      <c r="C156" s="255"/>
      <c r="D156" s="272" t="s">
        <v>280</v>
      </c>
      <c r="E156" s="260"/>
      <c r="F156" s="260"/>
      <c r="G156" s="258">
        <v>0</v>
      </c>
      <c r="H156" s="250">
        <v>0</v>
      </c>
      <c r="I156" s="250">
        <v>0</v>
      </c>
    </row>
    <row r="157" spans="1:9" ht="39" customHeight="1" hidden="1">
      <c r="A157" s="255"/>
      <c r="B157" s="255"/>
      <c r="C157" s="255" t="s">
        <v>55</v>
      </c>
      <c r="D157" s="238" t="s">
        <v>103</v>
      </c>
      <c r="E157" s="256"/>
      <c r="F157" s="256"/>
      <c r="G157" s="258">
        <v>0</v>
      </c>
      <c r="H157" s="250">
        <v>0</v>
      </c>
      <c r="I157" s="250">
        <v>0</v>
      </c>
    </row>
    <row r="158" spans="1:9" ht="21" customHeight="1" hidden="1">
      <c r="A158" s="255"/>
      <c r="B158" s="255" t="s">
        <v>90</v>
      </c>
      <c r="C158" s="255"/>
      <c r="D158" s="238" t="s">
        <v>19</v>
      </c>
      <c r="E158" s="256"/>
      <c r="F158" s="256"/>
      <c r="G158" s="258">
        <f>SUM(G161:G161)</f>
        <v>78000</v>
      </c>
      <c r="H158" s="286">
        <f>SUM(H161:H161)</f>
        <v>78000</v>
      </c>
      <c r="I158" s="286">
        <f>SUM(I161:I161)</f>
        <v>0</v>
      </c>
    </row>
    <row r="159" spans="1:9" ht="18" customHeight="1" hidden="1">
      <c r="A159" s="255"/>
      <c r="B159" s="255"/>
      <c r="C159" s="255" t="s">
        <v>274</v>
      </c>
      <c r="D159" s="238" t="s">
        <v>275</v>
      </c>
      <c r="E159" s="256"/>
      <c r="F159" s="256"/>
      <c r="G159" s="258">
        <v>0</v>
      </c>
      <c r="H159" s="250">
        <v>0</v>
      </c>
      <c r="I159" s="250">
        <v>0</v>
      </c>
    </row>
    <row r="160" spans="1:9" ht="40.5" customHeight="1" hidden="1">
      <c r="A160" s="255"/>
      <c r="B160" s="255"/>
      <c r="C160" s="255" t="s">
        <v>55</v>
      </c>
      <c r="D160" s="238" t="s">
        <v>103</v>
      </c>
      <c r="E160" s="256"/>
      <c r="F160" s="256"/>
      <c r="G160" s="258">
        <v>0</v>
      </c>
      <c r="H160" s="250">
        <v>0</v>
      </c>
      <c r="I160" s="250">
        <v>0</v>
      </c>
    </row>
    <row r="161" spans="1:9" ht="33" customHeight="1" hidden="1">
      <c r="A161" s="255"/>
      <c r="B161" s="255"/>
      <c r="C161" s="255" t="s">
        <v>74</v>
      </c>
      <c r="D161" s="238" t="s">
        <v>101</v>
      </c>
      <c r="E161" s="256"/>
      <c r="F161" s="256"/>
      <c r="G161" s="258">
        <v>78000</v>
      </c>
      <c r="H161" s="250">
        <v>78000</v>
      </c>
      <c r="I161" s="250">
        <v>0</v>
      </c>
    </row>
    <row r="162" spans="1:9" ht="51" customHeight="1" hidden="1">
      <c r="A162" s="255"/>
      <c r="B162" s="255"/>
      <c r="C162" s="255" t="s">
        <v>281</v>
      </c>
      <c r="D162" s="238" t="s">
        <v>282</v>
      </c>
      <c r="E162" s="256"/>
      <c r="F162" s="256"/>
      <c r="G162" s="258">
        <v>0</v>
      </c>
      <c r="H162" s="250"/>
      <c r="I162" s="250"/>
    </row>
    <row r="163" spans="1:9" ht="12" customHeight="1">
      <c r="A163" s="255"/>
      <c r="B163" s="255"/>
      <c r="C163" s="255"/>
      <c r="D163" s="238"/>
      <c r="E163" s="256"/>
      <c r="F163" s="256"/>
      <c r="G163" s="258"/>
      <c r="H163" s="250"/>
      <c r="I163" s="250"/>
    </row>
    <row r="164" spans="1:9" ht="28.5" customHeight="1">
      <c r="A164" s="262" t="s">
        <v>318</v>
      </c>
      <c r="B164" s="255"/>
      <c r="C164" s="255"/>
      <c r="D164" s="294" t="s">
        <v>319</v>
      </c>
      <c r="E164" s="295">
        <f>E165</f>
        <v>17753</v>
      </c>
      <c r="F164" s="295">
        <f>F165</f>
        <v>0</v>
      </c>
      <c r="G164" s="295">
        <f>G165</f>
        <v>198839</v>
      </c>
      <c r="H164" s="295">
        <f>H165</f>
        <v>198839</v>
      </c>
      <c r="I164" s="295">
        <f>I165</f>
        <v>0</v>
      </c>
    </row>
    <row r="165" spans="1:9" ht="24" customHeight="1">
      <c r="A165" s="255"/>
      <c r="B165" s="255" t="s">
        <v>320</v>
      </c>
      <c r="C165" s="255"/>
      <c r="D165" s="298" t="s">
        <v>19</v>
      </c>
      <c r="E165" s="299">
        <f>E167+E168</f>
        <v>17753</v>
      </c>
      <c r="F165" s="299"/>
      <c r="G165" s="297">
        <f>SUM(G166:G168)</f>
        <v>198839</v>
      </c>
      <c r="H165" s="297">
        <f>SUM(H166:H168)</f>
        <v>198839</v>
      </c>
      <c r="I165" s="297">
        <f>SUM(I166:I168)</f>
        <v>0</v>
      </c>
    </row>
    <row r="166" spans="1:9" ht="24" customHeight="1" hidden="1">
      <c r="A166" s="255"/>
      <c r="B166" s="255"/>
      <c r="C166" s="255" t="s">
        <v>54</v>
      </c>
      <c r="D166" s="298" t="s">
        <v>20</v>
      </c>
      <c r="E166" s="299"/>
      <c r="F166" s="299"/>
      <c r="G166" s="258"/>
      <c r="H166" s="258"/>
      <c r="I166" s="258">
        <v>0</v>
      </c>
    </row>
    <row r="167" spans="1:9" ht="60" customHeight="1">
      <c r="A167" s="255"/>
      <c r="B167" s="255"/>
      <c r="C167" s="255" t="s">
        <v>406</v>
      </c>
      <c r="D167" s="327" t="s">
        <v>399</v>
      </c>
      <c r="E167" s="301">
        <v>15090</v>
      </c>
      <c r="F167" s="301"/>
      <c r="G167" s="258">
        <v>182086</v>
      </c>
      <c r="H167" s="258">
        <v>182086</v>
      </c>
      <c r="I167" s="258">
        <v>0</v>
      </c>
    </row>
    <row r="168" spans="1:9" ht="60" customHeight="1">
      <c r="A168" s="255"/>
      <c r="B168" s="255"/>
      <c r="C168" s="255" t="s">
        <v>321</v>
      </c>
      <c r="D168" s="327" t="s">
        <v>399</v>
      </c>
      <c r="E168" s="301">
        <v>2663</v>
      </c>
      <c r="F168" s="301"/>
      <c r="G168" s="258">
        <v>16753</v>
      </c>
      <c r="H168" s="250">
        <v>16753</v>
      </c>
      <c r="I168" s="250">
        <v>0</v>
      </c>
    </row>
    <row r="169" spans="1:9" ht="12" customHeight="1">
      <c r="A169" s="255"/>
      <c r="B169" s="255"/>
      <c r="C169" s="255"/>
      <c r="D169" s="292"/>
      <c r="E169" s="293"/>
      <c r="F169" s="293"/>
      <c r="G169" s="258"/>
      <c r="H169" s="250"/>
      <c r="I169" s="250">
        <v>0</v>
      </c>
    </row>
    <row r="170" spans="1:9" s="246" customFormat="1" ht="25.5" customHeight="1" hidden="1">
      <c r="A170" s="262" t="s">
        <v>270</v>
      </c>
      <c r="B170" s="262"/>
      <c r="C170" s="262"/>
      <c r="D170" s="294" t="s">
        <v>43</v>
      </c>
      <c r="E170" s="295">
        <f>E171+E173</f>
        <v>0</v>
      </c>
      <c r="F170" s="295">
        <f>F171+F173</f>
        <v>0</v>
      </c>
      <c r="G170" s="295">
        <f>G171+G173</f>
        <v>60127</v>
      </c>
      <c r="H170" s="295">
        <f>H171+H173</f>
        <v>60127</v>
      </c>
      <c r="I170" s="295">
        <f>I171+I173</f>
        <v>0</v>
      </c>
    </row>
    <row r="171" spans="1:9" s="246" customFormat="1" ht="21" customHeight="1" hidden="1">
      <c r="A171" s="262"/>
      <c r="B171" s="302" t="s">
        <v>290</v>
      </c>
      <c r="C171" s="302"/>
      <c r="D171" s="298" t="s">
        <v>291</v>
      </c>
      <c r="E171" s="299"/>
      <c r="F171" s="299"/>
      <c r="G171" s="241">
        <f>G172</f>
        <v>3160</v>
      </c>
      <c r="H171" s="241">
        <f>H172</f>
        <v>3160</v>
      </c>
      <c r="I171" s="241">
        <f>I172</f>
        <v>0</v>
      </c>
    </row>
    <row r="172" spans="1:9" s="246" customFormat="1" ht="46.5" customHeight="1" hidden="1">
      <c r="A172" s="262"/>
      <c r="B172" s="302"/>
      <c r="C172" s="302" t="s">
        <v>215</v>
      </c>
      <c r="D172" s="298" t="s">
        <v>292</v>
      </c>
      <c r="E172" s="299"/>
      <c r="F172" s="299"/>
      <c r="G172" s="241">
        <v>3160</v>
      </c>
      <c r="H172" s="250">
        <v>3160</v>
      </c>
      <c r="I172" s="303">
        <v>0</v>
      </c>
    </row>
    <row r="173" spans="1:9" ht="24" customHeight="1" hidden="1">
      <c r="A173" s="255"/>
      <c r="B173" s="255" t="s">
        <v>108</v>
      </c>
      <c r="C173" s="255"/>
      <c r="D173" s="292" t="s">
        <v>107</v>
      </c>
      <c r="E173" s="293">
        <f>E174</f>
        <v>0</v>
      </c>
      <c r="F173" s="293">
        <f>F174</f>
        <v>0</v>
      </c>
      <c r="G173" s="293">
        <f>G174</f>
        <v>56967</v>
      </c>
      <c r="H173" s="293">
        <f>H174</f>
        <v>56967</v>
      </c>
      <c r="I173" s="293">
        <f>I174</f>
        <v>0</v>
      </c>
    </row>
    <row r="174" spans="1:9" ht="32.25" customHeight="1" hidden="1">
      <c r="A174" s="255"/>
      <c r="B174" s="255"/>
      <c r="C174" s="255" t="s">
        <v>74</v>
      </c>
      <c r="D174" s="292" t="s">
        <v>101</v>
      </c>
      <c r="E174" s="293"/>
      <c r="F174" s="293"/>
      <c r="G174" s="258">
        <v>56967</v>
      </c>
      <c r="H174" s="250">
        <v>56967</v>
      </c>
      <c r="I174" s="250">
        <v>0</v>
      </c>
    </row>
    <row r="175" spans="1:9" ht="25.5" customHeight="1" hidden="1">
      <c r="A175" s="277">
        <v>900</v>
      </c>
      <c r="B175" s="277"/>
      <c r="C175" s="277"/>
      <c r="D175" s="278" t="s">
        <v>45</v>
      </c>
      <c r="E175" s="279">
        <f>E176+E179+E181+E183+E185+E187</f>
        <v>0</v>
      </c>
      <c r="F175" s="279">
        <f>F176+F179+F181+F183+F185+F187</f>
        <v>0</v>
      </c>
      <c r="G175" s="279">
        <f>G176+G179+G181+G183+G185+G187</f>
        <v>604968</v>
      </c>
      <c r="H175" s="279">
        <f>H176+H179+H181+H183+H185+H187</f>
        <v>45278</v>
      </c>
      <c r="I175" s="279">
        <f>I176+I179+I181+I183+I185+I187</f>
        <v>559690</v>
      </c>
    </row>
    <row r="176" spans="1:9" ht="24" customHeight="1" hidden="1">
      <c r="A176" s="277"/>
      <c r="B176" s="302" t="s">
        <v>51</v>
      </c>
      <c r="C176" s="302"/>
      <c r="D176" s="304" t="s">
        <v>50</v>
      </c>
      <c r="E176" s="305"/>
      <c r="F176" s="305"/>
      <c r="G176" s="288">
        <f>SUM(G177:G178)</f>
        <v>559690</v>
      </c>
      <c r="H176" s="305">
        <f>SUM(H177:H178)</f>
        <v>0</v>
      </c>
      <c r="I176" s="305">
        <f>SUM(I177:I178)</f>
        <v>559690</v>
      </c>
    </row>
    <row r="177" spans="1:9" ht="24.75" customHeight="1" hidden="1">
      <c r="A177" s="277"/>
      <c r="B177" s="302"/>
      <c r="C177" s="302" t="s">
        <v>395</v>
      </c>
      <c r="D177" s="304" t="s">
        <v>407</v>
      </c>
      <c r="E177" s="305"/>
      <c r="F177" s="305"/>
      <c r="G177" s="288">
        <v>0</v>
      </c>
      <c r="H177" s="250">
        <v>0</v>
      </c>
      <c r="I177" s="250">
        <v>0</v>
      </c>
    </row>
    <row r="178" spans="1:9" ht="63" customHeight="1" hidden="1">
      <c r="A178" s="277"/>
      <c r="B178" s="302"/>
      <c r="C178" s="302" t="s">
        <v>398</v>
      </c>
      <c r="D178" s="300" t="s">
        <v>399</v>
      </c>
      <c r="E178" s="301"/>
      <c r="F178" s="301"/>
      <c r="G178" s="288">
        <v>559690</v>
      </c>
      <c r="H178" s="250">
        <v>0</v>
      </c>
      <c r="I178" s="250">
        <v>559690</v>
      </c>
    </row>
    <row r="179" spans="1:9" ht="24" customHeight="1" hidden="1">
      <c r="A179" s="255"/>
      <c r="B179" s="255" t="s">
        <v>283</v>
      </c>
      <c r="C179" s="255"/>
      <c r="D179" s="238" t="s">
        <v>230</v>
      </c>
      <c r="E179" s="256">
        <f>E180</f>
        <v>0</v>
      </c>
      <c r="F179" s="256">
        <f>F180</f>
        <v>0</v>
      </c>
      <c r="G179" s="256">
        <f>G180</f>
        <v>20000</v>
      </c>
      <c r="H179" s="256">
        <f>H180</f>
        <v>20000</v>
      </c>
      <c r="I179" s="256">
        <f>I180</f>
        <v>0</v>
      </c>
    </row>
    <row r="180" spans="1:9" ht="50.25" customHeight="1" hidden="1">
      <c r="A180" s="255"/>
      <c r="B180" s="255"/>
      <c r="C180" s="255" t="s">
        <v>408</v>
      </c>
      <c r="D180" s="238" t="s">
        <v>409</v>
      </c>
      <c r="E180" s="256"/>
      <c r="F180" s="256"/>
      <c r="G180" s="258">
        <v>20000</v>
      </c>
      <c r="H180" s="250">
        <v>20000</v>
      </c>
      <c r="I180" s="250">
        <v>0</v>
      </c>
    </row>
    <row r="181" spans="1:9" ht="24" customHeight="1" hidden="1">
      <c r="A181" s="255"/>
      <c r="B181" s="255" t="s">
        <v>293</v>
      </c>
      <c r="C181" s="255"/>
      <c r="D181" s="238" t="s">
        <v>294</v>
      </c>
      <c r="E181" s="256">
        <f>E182</f>
        <v>0</v>
      </c>
      <c r="F181" s="256">
        <f>F182</f>
        <v>0</v>
      </c>
      <c r="G181" s="256">
        <f>G182</f>
        <v>78</v>
      </c>
      <c r="H181" s="256">
        <f>H182</f>
        <v>78</v>
      </c>
      <c r="I181" s="256">
        <f>I182</f>
        <v>0</v>
      </c>
    </row>
    <row r="182" spans="1:9" ht="24" customHeight="1" hidden="1">
      <c r="A182" s="255"/>
      <c r="B182" s="255"/>
      <c r="C182" s="255" t="s">
        <v>274</v>
      </c>
      <c r="D182" s="238" t="s">
        <v>275</v>
      </c>
      <c r="E182" s="256"/>
      <c r="F182" s="256"/>
      <c r="G182" s="258">
        <v>78</v>
      </c>
      <c r="H182" s="250">
        <v>78</v>
      </c>
      <c r="I182" s="250">
        <v>0</v>
      </c>
    </row>
    <row r="183" spans="1:9" ht="32.25" customHeight="1" hidden="1">
      <c r="A183" s="255"/>
      <c r="B183" s="255" t="s">
        <v>410</v>
      </c>
      <c r="C183" s="255"/>
      <c r="D183" s="238" t="s">
        <v>440</v>
      </c>
      <c r="E183" s="256"/>
      <c r="F183" s="256"/>
      <c r="G183" s="257">
        <f>G184</f>
        <v>25000</v>
      </c>
      <c r="H183" s="256">
        <f>H184</f>
        <v>25000</v>
      </c>
      <c r="I183" s="256">
        <f>I184</f>
        <v>0</v>
      </c>
    </row>
    <row r="184" spans="1:9" ht="21.75" customHeight="1" hidden="1">
      <c r="A184" s="255"/>
      <c r="B184" s="255"/>
      <c r="C184" s="255" t="s">
        <v>79</v>
      </c>
      <c r="D184" s="238" t="s">
        <v>78</v>
      </c>
      <c r="E184" s="256"/>
      <c r="F184" s="256"/>
      <c r="G184" s="258">
        <v>25000</v>
      </c>
      <c r="H184" s="250">
        <v>25000</v>
      </c>
      <c r="I184" s="250">
        <v>0</v>
      </c>
    </row>
    <row r="185" spans="1:9" ht="33" customHeight="1" hidden="1">
      <c r="A185" s="255"/>
      <c r="B185" s="255" t="s">
        <v>313</v>
      </c>
      <c r="C185" s="255"/>
      <c r="D185" s="238" t="s">
        <v>314</v>
      </c>
      <c r="E185" s="256"/>
      <c r="F185" s="256"/>
      <c r="G185" s="258">
        <v>200</v>
      </c>
      <c r="H185" s="258">
        <v>200</v>
      </c>
      <c r="I185" s="258">
        <v>0</v>
      </c>
    </row>
    <row r="186" spans="1:9" ht="21" customHeight="1" hidden="1">
      <c r="A186" s="255"/>
      <c r="B186" s="255"/>
      <c r="C186" s="255" t="s">
        <v>315</v>
      </c>
      <c r="D186" s="238" t="s">
        <v>316</v>
      </c>
      <c r="E186" s="256"/>
      <c r="F186" s="256"/>
      <c r="G186" s="258">
        <v>200</v>
      </c>
      <c r="H186" s="250">
        <v>200</v>
      </c>
      <c r="I186" s="250">
        <v>0</v>
      </c>
    </row>
    <row r="187" spans="1:9" ht="21" customHeight="1" hidden="1">
      <c r="A187" s="255"/>
      <c r="B187" s="255" t="s">
        <v>52</v>
      </c>
      <c r="C187" s="255"/>
      <c r="D187" s="238" t="s">
        <v>91</v>
      </c>
      <c r="E187" s="256"/>
      <c r="F187" s="256"/>
      <c r="G187" s="258">
        <f>G188+G189</f>
        <v>0</v>
      </c>
      <c r="H187" s="250">
        <v>0</v>
      </c>
      <c r="I187" s="250">
        <v>0</v>
      </c>
    </row>
    <row r="188" spans="1:9" ht="18" customHeight="1" hidden="1">
      <c r="A188" s="255"/>
      <c r="B188" s="255"/>
      <c r="C188" s="255" t="s">
        <v>54</v>
      </c>
      <c r="D188" s="238" t="s">
        <v>20</v>
      </c>
      <c r="E188" s="256"/>
      <c r="F188" s="256"/>
      <c r="G188" s="258">
        <v>0</v>
      </c>
      <c r="H188" s="250">
        <v>0</v>
      </c>
      <c r="I188" s="250">
        <v>0</v>
      </c>
    </row>
    <row r="189" spans="1:9" ht="18" customHeight="1" hidden="1">
      <c r="A189" s="255"/>
      <c r="B189" s="255"/>
      <c r="C189" s="255" t="s">
        <v>274</v>
      </c>
      <c r="D189" s="238" t="s">
        <v>275</v>
      </c>
      <c r="E189" s="256"/>
      <c r="F189" s="256"/>
      <c r="G189" s="258">
        <v>0</v>
      </c>
      <c r="H189" s="250">
        <v>0</v>
      </c>
      <c r="I189" s="250">
        <v>0</v>
      </c>
    </row>
    <row r="190" spans="1:9" ht="21.75" customHeight="1" hidden="1">
      <c r="A190" s="252">
        <v>921</v>
      </c>
      <c r="B190" s="252"/>
      <c r="C190" s="252"/>
      <c r="D190" s="243" t="s">
        <v>46</v>
      </c>
      <c r="E190" s="244"/>
      <c r="F190" s="244"/>
      <c r="G190" s="296">
        <f>G191</f>
        <v>60000</v>
      </c>
      <c r="H190" s="296">
        <f>H191</f>
        <v>60000</v>
      </c>
      <c r="I190" s="296">
        <f>I191</f>
        <v>0</v>
      </c>
    </row>
    <row r="191" spans="1:9" ht="18" customHeight="1" hidden="1">
      <c r="A191" s="255"/>
      <c r="B191" s="255">
        <v>92116</v>
      </c>
      <c r="C191" s="255"/>
      <c r="D191" s="238" t="s">
        <v>49</v>
      </c>
      <c r="E191" s="256"/>
      <c r="F191" s="256"/>
      <c r="G191" s="258">
        <f>SUM(G193:G193)</f>
        <v>60000</v>
      </c>
      <c r="H191" s="258">
        <f>SUM(H193:H193)</f>
        <v>60000</v>
      </c>
      <c r="I191" s="258">
        <f>SUM(I193:I193)</f>
        <v>0</v>
      </c>
    </row>
    <row r="192" spans="1:9" ht="21" customHeight="1" hidden="1">
      <c r="A192" s="255"/>
      <c r="B192" s="255"/>
      <c r="C192" s="255" t="s">
        <v>274</v>
      </c>
      <c r="D192" s="238" t="s">
        <v>322</v>
      </c>
      <c r="E192" s="256"/>
      <c r="F192" s="256"/>
      <c r="G192" s="258">
        <v>0</v>
      </c>
      <c r="H192" s="250">
        <v>0</v>
      </c>
      <c r="I192" s="250">
        <v>0</v>
      </c>
    </row>
    <row r="193" spans="1:9" ht="49.5" customHeight="1" hidden="1">
      <c r="A193" s="255"/>
      <c r="B193" s="255"/>
      <c r="C193" s="255" t="s">
        <v>92</v>
      </c>
      <c r="D193" s="238" t="s">
        <v>104</v>
      </c>
      <c r="E193" s="256"/>
      <c r="F193" s="256"/>
      <c r="G193" s="258">
        <v>60000</v>
      </c>
      <c r="H193" s="250">
        <v>60000</v>
      </c>
      <c r="I193" s="250">
        <v>0</v>
      </c>
    </row>
    <row r="194" spans="1:9" ht="12" customHeight="1" hidden="1">
      <c r="A194" s="255"/>
      <c r="B194" s="255"/>
      <c r="C194" s="255"/>
      <c r="D194" s="306"/>
      <c r="E194" s="307"/>
      <c r="F194" s="307"/>
      <c r="G194" s="308"/>
      <c r="H194" s="309"/>
      <c r="I194" s="309"/>
    </row>
    <row r="195" spans="1:9" s="246" customFormat="1" ht="24" customHeight="1">
      <c r="A195" s="262" t="s">
        <v>271</v>
      </c>
      <c r="B195" s="262"/>
      <c r="C195" s="262"/>
      <c r="D195" s="310" t="s">
        <v>509</v>
      </c>
      <c r="E195" s="311">
        <f>E196</f>
        <v>735</v>
      </c>
      <c r="F195" s="311">
        <f>F196</f>
        <v>0</v>
      </c>
      <c r="G195" s="311">
        <f>G196</f>
        <v>8225</v>
      </c>
      <c r="H195" s="311">
        <f>H196</f>
        <v>7490</v>
      </c>
      <c r="I195" s="311">
        <f>I196</f>
        <v>735</v>
      </c>
    </row>
    <row r="196" spans="1:9" ht="24" customHeight="1">
      <c r="A196" s="302"/>
      <c r="B196" s="302" t="s">
        <v>323</v>
      </c>
      <c r="C196" s="302"/>
      <c r="D196" s="312" t="s">
        <v>324</v>
      </c>
      <c r="E196" s="313">
        <f>E197+E198+E199</f>
        <v>735</v>
      </c>
      <c r="F196" s="313">
        <f>F197+F198+F199</f>
        <v>0</v>
      </c>
      <c r="G196" s="313">
        <f>G197+G198+G199</f>
        <v>8225</v>
      </c>
      <c r="H196" s="313">
        <f>H197+H198+H199</f>
        <v>7490</v>
      </c>
      <c r="I196" s="313">
        <f>I197+I198+I199</f>
        <v>735</v>
      </c>
    </row>
    <row r="197" spans="1:9" ht="56.25" customHeight="1" hidden="1">
      <c r="A197" s="302"/>
      <c r="B197" s="302"/>
      <c r="C197" s="255" t="s">
        <v>56</v>
      </c>
      <c r="D197" s="238" t="s">
        <v>470</v>
      </c>
      <c r="E197" s="307"/>
      <c r="F197" s="307"/>
      <c r="G197" s="314">
        <v>4490</v>
      </c>
      <c r="H197" s="250">
        <v>4490</v>
      </c>
      <c r="I197" s="250">
        <v>0</v>
      </c>
    </row>
    <row r="198" spans="1:9" ht="21" customHeight="1" hidden="1">
      <c r="A198" s="302"/>
      <c r="B198" s="302"/>
      <c r="C198" s="302" t="s">
        <v>73</v>
      </c>
      <c r="D198" s="312" t="s">
        <v>44</v>
      </c>
      <c r="E198" s="313"/>
      <c r="F198" s="313"/>
      <c r="G198" s="314">
        <v>3000</v>
      </c>
      <c r="H198" s="250">
        <v>3000</v>
      </c>
      <c r="I198" s="250">
        <v>0</v>
      </c>
    </row>
    <row r="199" spans="1:9" ht="21" customHeight="1">
      <c r="A199" s="302"/>
      <c r="B199" s="302"/>
      <c r="C199" s="255" t="s">
        <v>288</v>
      </c>
      <c r="D199" s="238" t="s">
        <v>524</v>
      </c>
      <c r="E199" s="313">
        <v>735</v>
      </c>
      <c r="F199" s="313"/>
      <c r="G199" s="314">
        <v>735</v>
      </c>
      <c r="H199" s="250">
        <v>0</v>
      </c>
      <c r="I199" s="250">
        <v>735</v>
      </c>
    </row>
    <row r="200" spans="1:9" ht="21" customHeight="1" hidden="1">
      <c r="A200" s="255"/>
      <c r="B200" s="255" t="s">
        <v>317</v>
      </c>
      <c r="C200" s="255"/>
      <c r="D200" s="306" t="s">
        <v>19</v>
      </c>
      <c r="E200" s="307"/>
      <c r="F200" s="307"/>
      <c r="G200" s="315">
        <f>G201+G202</f>
        <v>0</v>
      </c>
      <c r="H200" s="250">
        <v>0</v>
      </c>
      <c r="I200" s="250">
        <v>0</v>
      </c>
    </row>
    <row r="201" spans="1:9" ht="30.75" customHeight="1" hidden="1">
      <c r="A201" s="255"/>
      <c r="B201" s="255"/>
      <c r="C201" s="255" t="s">
        <v>56</v>
      </c>
      <c r="D201" s="306" t="s">
        <v>326</v>
      </c>
      <c r="E201" s="307"/>
      <c r="F201" s="307"/>
      <c r="G201" s="308">
        <v>0</v>
      </c>
      <c r="H201" s="250">
        <v>0</v>
      </c>
      <c r="I201" s="250">
        <v>0</v>
      </c>
    </row>
    <row r="202" spans="1:9" ht="18" customHeight="1" hidden="1">
      <c r="A202" s="255"/>
      <c r="B202" s="255"/>
      <c r="C202" s="255" t="s">
        <v>73</v>
      </c>
      <c r="D202" s="306" t="s">
        <v>44</v>
      </c>
      <c r="E202" s="307"/>
      <c r="F202" s="307"/>
      <c r="G202" s="308">
        <v>0</v>
      </c>
      <c r="H202" s="250">
        <v>0</v>
      </c>
      <c r="I202" s="250">
        <v>0</v>
      </c>
    </row>
    <row r="203" spans="1:9" ht="21" customHeight="1">
      <c r="A203" s="363" t="s">
        <v>13</v>
      </c>
      <c r="B203" s="364"/>
      <c r="C203" s="364"/>
      <c r="D203" s="365"/>
      <c r="E203" s="317">
        <f>E7+E10+E15+E29+E42+E49+E82+E94+E125+E131+E164+E170+E175+E190+E195</f>
        <v>292502</v>
      </c>
      <c r="F203" s="317">
        <f>F7+F10+F15+F29+F42+F49+F82+F94+F125+F131+F164+F170+F175+F190+F195</f>
        <v>72852</v>
      </c>
      <c r="G203" s="317">
        <f>G7+G10+G15+G29+G42+G49+G82+G94+G125+G131+G164+G170+G175+G190+G195</f>
        <v>17665656</v>
      </c>
      <c r="H203" s="317">
        <f>H7+H10+H15+H29+H42+H49+H82+H94+H125+H131+H164+H170+H175+H190+H195</f>
        <v>15523698</v>
      </c>
      <c r="I203" s="317">
        <f>I7+I10+I15+I29+I42+I49+I82+I94+I125+I131+I164+I170+I175+I190+I195</f>
        <v>2141958</v>
      </c>
    </row>
    <row r="204" spans="1:9" ht="21" customHeight="1">
      <c r="A204" s="352" t="s">
        <v>441</v>
      </c>
      <c r="B204" s="353"/>
      <c r="C204" s="353"/>
      <c r="D204" s="354"/>
      <c r="E204" s="268">
        <f>E178+E116+E114+E24+E13+E168+E167+E101</f>
        <v>129835</v>
      </c>
      <c r="F204" s="268"/>
      <c r="G204" s="268">
        <f>G178+G116+G114+G24+G13+G168+G167</f>
        <v>2109138</v>
      </c>
      <c r="H204" s="268">
        <f>H178+H116+H114+H24+H13+H168+H167+G101</f>
        <v>330598</v>
      </c>
      <c r="I204" s="268">
        <f>I178+I116+I114+I24+I13+I168+I167</f>
        <v>1826540</v>
      </c>
    </row>
    <row r="205" spans="1:9" ht="21" customHeight="1">
      <c r="A205" s="318" t="s">
        <v>117</v>
      </c>
      <c r="B205" s="355" t="s">
        <v>442</v>
      </c>
      <c r="C205" s="355"/>
      <c r="D205" s="356"/>
      <c r="E205" s="319"/>
      <c r="F205" s="319"/>
      <c r="G205" s="320"/>
      <c r="H205" s="320">
        <f>H204</f>
        <v>330598</v>
      </c>
      <c r="I205" s="320"/>
    </row>
    <row r="206" spans="1:9" ht="21" customHeight="1">
      <c r="A206" s="316"/>
      <c r="B206" s="357" t="s">
        <v>443</v>
      </c>
      <c r="C206" s="357"/>
      <c r="D206" s="358"/>
      <c r="E206" s="321"/>
      <c r="F206" s="321"/>
      <c r="G206" s="320"/>
      <c r="H206" s="320"/>
      <c r="I206" s="320">
        <f>I204</f>
        <v>1826540</v>
      </c>
    </row>
  </sheetData>
  <sheetProtection/>
  <autoFilter ref="C1:C210"/>
  <mergeCells count="13">
    <mergeCell ref="G4:G5"/>
    <mergeCell ref="E4:E5"/>
    <mergeCell ref="F4:F5"/>
    <mergeCell ref="A204:D204"/>
    <mergeCell ref="B205:D205"/>
    <mergeCell ref="B206:D206"/>
    <mergeCell ref="B1:H1"/>
    <mergeCell ref="H4:I4"/>
    <mergeCell ref="A203:D203"/>
    <mergeCell ref="A4:A5"/>
    <mergeCell ref="B4:B5"/>
    <mergeCell ref="C4:C5"/>
    <mergeCell ref="D4:D5"/>
  </mergeCells>
  <printOptions/>
  <pageMargins left="0.7874015748031497" right="0.7874015748031497" top="0.984251968503937" bottom="0.8661417322834646" header="0.5118110236220472" footer="0.5118110236220472"/>
  <pageSetup horizontalDpi="600" verticalDpi="600" orientation="portrait" paperSize="9" scale="55" r:id="rId1"/>
  <headerFooter alignWithMargins="0">
    <oddHeader>&amp;R&amp;"Arial,Pogrubiony"&amp;14Załącznik Nr 1&amp;"Arial,Normalny" do uchwały Nr IX/54/2011   Rady Miasta Radziejów z dnia 31 sierpnia 2011 roku  
w sprawie zmian w budżecie Miasta Radziejów  na 2011 rok</oddHeader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015"/>
  <sheetViews>
    <sheetView zoomScalePageLayoutView="0" workbookViewId="0" topLeftCell="A1">
      <pane ySplit="24" topLeftCell="A25" activePane="bottomLeft" state="frozen"/>
      <selection pane="topLeft" activeCell="B1" sqref="B1"/>
      <selection pane="bottomLeft" activeCell="F93" sqref="F93"/>
    </sheetView>
  </sheetViews>
  <sheetFormatPr defaultColWidth="9.140625" defaultRowHeight="12.75"/>
  <cols>
    <col min="1" max="1" width="5.421875" style="9" customWidth="1"/>
    <col min="2" max="2" width="6.8515625" style="9" customWidth="1"/>
    <col min="3" max="3" width="6.28125" style="9" customWidth="1"/>
    <col min="4" max="4" width="32.57421875" style="9" customWidth="1"/>
    <col min="5" max="6" width="11.7109375" style="9" customWidth="1"/>
    <col min="7" max="7" width="11.7109375" style="152" customWidth="1"/>
    <col min="8" max="8" width="12.140625" style="9" customWidth="1"/>
    <col min="9" max="9" width="10.57421875" style="9" customWidth="1"/>
    <col min="10" max="10" width="9.8515625" style="9" customWidth="1"/>
    <col min="11" max="11" width="9.7109375" style="9" customWidth="1"/>
    <col min="12" max="13" width="9.140625" style="9" customWidth="1"/>
    <col min="14" max="14" width="10.140625" style="9" customWidth="1"/>
    <col min="15" max="16" width="9.140625" style="9" customWidth="1"/>
    <col min="17" max="17" width="10.00390625" style="21" customWidth="1"/>
    <col min="18" max="18" width="9.8515625" style="11" customWidth="1"/>
    <col min="19" max="19" width="10.28125" style="11" customWidth="1"/>
    <col min="20" max="20" width="10.57421875" style="11" customWidth="1"/>
    <col min="21" max="144" width="9.140625" style="11" customWidth="1"/>
    <col min="145" max="16384" width="9.140625" style="9" customWidth="1"/>
  </cols>
  <sheetData>
    <row r="1" spans="1:17" ht="21.75" customHeight="1">
      <c r="A1" s="373" t="s">
        <v>510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1:17" ht="9.75" customHeight="1">
      <c r="A2" s="18"/>
      <c r="B2" s="18"/>
      <c r="C2" s="18"/>
      <c r="D2" s="105"/>
      <c r="E2" s="105"/>
      <c r="F2" s="105"/>
      <c r="G2" s="8"/>
      <c r="H2" s="18"/>
      <c r="I2" s="19"/>
      <c r="J2" s="20"/>
      <c r="K2" s="20"/>
      <c r="L2" s="20"/>
      <c r="M2" s="20"/>
      <c r="N2" s="20"/>
      <c r="O2" s="20"/>
      <c r="P2" s="20"/>
      <c r="Q2" s="76" t="s">
        <v>12</v>
      </c>
    </row>
    <row r="3" spans="1:20" ht="12.75" customHeight="1">
      <c r="A3" s="374" t="s">
        <v>10</v>
      </c>
      <c r="B3" s="374" t="s">
        <v>420</v>
      </c>
      <c r="C3" s="374" t="s">
        <v>115</v>
      </c>
      <c r="D3" s="374" t="s">
        <v>116</v>
      </c>
      <c r="E3" s="376" t="s">
        <v>507</v>
      </c>
      <c r="F3" s="376" t="s">
        <v>506</v>
      </c>
      <c r="G3" s="375" t="s">
        <v>394</v>
      </c>
      <c r="H3" s="386" t="s">
        <v>117</v>
      </c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7"/>
    </row>
    <row r="4" spans="1:20" ht="12.75">
      <c r="A4" s="374"/>
      <c r="B4" s="374"/>
      <c r="C4" s="374"/>
      <c r="D4" s="374"/>
      <c r="E4" s="381"/>
      <c r="F4" s="381"/>
      <c r="G4" s="375"/>
      <c r="H4" s="374" t="s">
        <v>118</v>
      </c>
      <c r="I4" s="376" t="s">
        <v>119</v>
      </c>
      <c r="J4" s="376"/>
      <c r="K4" s="376"/>
      <c r="L4" s="376"/>
      <c r="M4" s="382"/>
      <c r="N4" s="382"/>
      <c r="O4" s="382"/>
      <c r="P4" s="382"/>
      <c r="Q4" s="374" t="s">
        <v>449</v>
      </c>
      <c r="R4" s="385" t="s">
        <v>117</v>
      </c>
      <c r="S4" s="385"/>
      <c r="T4" s="385"/>
    </row>
    <row r="5" spans="1:20" ht="12.75" customHeight="1">
      <c r="A5" s="374"/>
      <c r="B5" s="374"/>
      <c r="C5" s="374"/>
      <c r="D5" s="374"/>
      <c r="E5" s="381"/>
      <c r="F5" s="381"/>
      <c r="G5" s="375"/>
      <c r="H5" s="374"/>
      <c r="I5" s="376" t="s">
        <v>445</v>
      </c>
      <c r="J5" s="386" t="s">
        <v>117</v>
      </c>
      <c r="K5" s="387"/>
      <c r="L5" s="376" t="s">
        <v>431</v>
      </c>
      <c r="M5" s="376" t="s">
        <v>447</v>
      </c>
      <c r="N5" s="383" t="s">
        <v>554</v>
      </c>
      <c r="O5" s="376" t="s">
        <v>448</v>
      </c>
      <c r="P5" s="376" t="s">
        <v>430</v>
      </c>
      <c r="Q5" s="374"/>
      <c r="R5" s="383" t="s">
        <v>432</v>
      </c>
      <c r="S5" s="128" t="s">
        <v>119</v>
      </c>
      <c r="T5" s="389" t="s">
        <v>433</v>
      </c>
    </row>
    <row r="6" spans="1:144" s="21" customFormat="1" ht="93" customHeight="1">
      <c r="A6" s="374"/>
      <c r="B6" s="374"/>
      <c r="C6" s="374"/>
      <c r="D6" s="374"/>
      <c r="E6" s="377"/>
      <c r="F6" s="377"/>
      <c r="G6" s="375"/>
      <c r="H6" s="374"/>
      <c r="I6" s="377"/>
      <c r="J6" s="77" t="s">
        <v>446</v>
      </c>
      <c r="K6" s="77" t="s">
        <v>555</v>
      </c>
      <c r="L6" s="377"/>
      <c r="M6" s="377"/>
      <c r="N6" s="384"/>
      <c r="O6" s="377"/>
      <c r="P6" s="377"/>
      <c r="Q6" s="374"/>
      <c r="R6" s="384"/>
      <c r="S6" s="129" t="s">
        <v>450</v>
      </c>
      <c r="T6" s="39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1:144" s="21" customFormat="1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</row>
    <row r="8" spans="1:144" s="26" customFormat="1" ht="21" customHeight="1" hidden="1">
      <c r="A8" s="378" t="s">
        <v>120</v>
      </c>
      <c r="B8" s="23"/>
      <c r="C8" s="24"/>
      <c r="D8" s="25" t="s">
        <v>122</v>
      </c>
      <c r="E8" s="25">
        <f>E11</f>
        <v>0</v>
      </c>
      <c r="F8" s="25"/>
      <c r="G8" s="25">
        <f>G9+G11</f>
        <v>5376</v>
      </c>
      <c r="H8" s="25">
        <f aca="true" t="shared" si="0" ref="H8:T8">H9+H11</f>
        <v>5376</v>
      </c>
      <c r="I8" s="25">
        <f t="shared" si="0"/>
        <v>5376</v>
      </c>
      <c r="J8" s="25">
        <f t="shared" si="0"/>
        <v>0</v>
      </c>
      <c r="K8" s="25">
        <f t="shared" si="0"/>
        <v>5376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</row>
    <row r="9" spans="1:144" s="26" customFormat="1" ht="18" customHeight="1" hidden="1">
      <c r="A9" s="379"/>
      <c r="B9" s="27" t="s">
        <v>121</v>
      </c>
      <c r="C9" s="28"/>
      <c r="D9" s="29" t="s">
        <v>123</v>
      </c>
      <c r="E9" s="29"/>
      <c r="F9" s="29"/>
      <c r="G9" s="10">
        <v>600</v>
      </c>
      <c r="H9" s="10">
        <v>600</v>
      </c>
      <c r="I9" s="10">
        <v>600</v>
      </c>
      <c r="J9" s="10">
        <v>0</v>
      </c>
      <c r="K9" s="10">
        <v>600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</row>
    <row r="10" spans="1:144" s="26" customFormat="1" ht="42" customHeight="1" hidden="1">
      <c r="A10" s="380"/>
      <c r="B10" s="27"/>
      <c r="C10" s="28">
        <v>2850</v>
      </c>
      <c r="D10" s="29" t="s">
        <v>484</v>
      </c>
      <c r="E10" s="29"/>
      <c r="F10" s="29"/>
      <c r="G10" s="10">
        <v>600</v>
      </c>
      <c r="H10" s="10">
        <v>600</v>
      </c>
      <c r="I10" s="10">
        <v>600</v>
      </c>
      <c r="J10" s="10">
        <v>0</v>
      </c>
      <c r="K10" s="10">
        <v>600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</row>
    <row r="11" spans="1:144" s="26" customFormat="1" ht="18" customHeight="1" hidden="1">
      <c r="A11" s="27"/>
      <c r="B11" s="27" t="s">
        <v>276</v>
      </c>
      <c r="C11" s="28"/>
      <c r="D11" s="29" t="s">
        <v>19</v>
      </c>
      <c r="E11" s="29">
        <f>SUM(E12:E16)</f>
        <v>0</v>
      </c>
      <c r="F11" s="29">
        <f>SUM(F12:F16)</f>
        <v>0</v>
      </c>
      <c r="G11" s="29">
        <f aca="true" t="shared" si="1" ref="G11:T11">SUM(G12:G16)</f>
        <v>4776</v>
      </c>
      <c r="H11" s="29">
        <f t="shared" si="1"/>
        <v>4776</v>
      </c>
      <c r="I11" s="29">
        <f t="shared" si="1"/>
        <v>4776</v>
      </c>
      <c r="J11" s="29">
        <f t="shared" si="1"/>
        <v>0</v>
      </c>
      <c r="K11" s="29">
        <f t="shared" si="1"/>
        <v>4776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0</v>
      </c>
      <c r="P11" s="29">
        <f t="shared" si="1"/>
        <v>0</v>
      </c>
      <c r="Q11" s="29">
        <f t="shared" si="1"/>
        <v>0</v>
      </c>
      <c r="R11" s="29">
        <f t="shared" si="1"/>
        <v>0</v>
      </c>
      <c r="S11" s="29">
        <f t="shared" si="1"/>
        <v>0</v>
      </c>
      <c r="T11" s="29">
        <f t="shared" si="1"/>
        <v>0</v>
      </c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</row>
    <row r="12" spans="1:144" s="26" customFormat="1" ht="18" customHeight="1" hidden="1">
      <c r="A12" s="27"/>
      <c r="B12" s="27"/>
      <c r="C12" s="28">
        <v>4210</v>
      </c>
      <c r="D12" s="29" t="s">
        <v>131</v>
      </c>
      <c r="E12" s="29"/>
      <c r="F12" s="29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70">
        <v>0</v>
      </c>
      <c r="N12" s="70">
        <v>0</v>
      </c>
      <c r="O12" s="70">
        <v>0</v>
      </c>
      <c r="P12" s="70">
        <v>0</v>
      </c>
      <c r="Q12" s="10">
        <v>0</v>
      </c>
      <c r="R12" s="10">
        <v>0</v>
      </c>
      <c r="S12" s="10">
        <v>0</v>
      </c>
      <c r="T12" s="10">
        <v>0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</row>
    <row r="13" spans="1:144" s="26" customFormat="1" ht="18" customHeight="1" hidden="1">
      <c r="A13" s="27"/>
      <c r="B13" s="27"/>
      <c r="C13" s="28">
        <v>4300</v>
      </c>
      <c r="D13" s="29" t="s">
        <v>133</v>
      </c>
      <c r="E13" s="29"/>
      <c r="F13" s="29"/>
      <c r="G13" s="10">
        <v>93</v>
      </c>
      <c r="H13" s="10">
        <v>93</v>
      </c>
      <c r="I13" s="10">
        <v>93</v>
      </c>
      <c r="J13" s="10">
        <v>0</v>
      </c>
      <c r="K13" s="10">
        <v>93</v>
      </c>
      <c r="L13" s="10">
        <v>0</v>
      </c>
      <c r="M13" s="70">
        <v>0</v>
      </c>
      <c r="N13" s="70">
        <v>0</v>
      </c>
      <c r="O13" s="70">
        <v>0</v>
      </c>
      <c r="P13" s="70">
        <v>0</v>
      </c>
      <c r="Q13" s="10">
        <v>0</v>
      </c>
      <c r="R13" s="10">
        <v>0</v>
      </c>
      <c r="S13" s="10">
        <v>0</v>
      </c>
      <c r="T13" s="10">
        <v>0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</row>
    <row r="14" spans="1:144" s="26" customFormat="1" ht="18" customHeight="1" hidden="1">
      <c r="A14" s="27"/>
      <c r="B14" s="27"/>
      <c r="C14" s="28">
        <v>4430</v>
      </c>
      <c r="D14" s="29" t="s">
        <v>134</v>
      </c>
      <c r="E14" s="29"/>
      <c r="F14" s="29"/>
      <c r="G14" s="10">
        <v>4683</v>
      </c>
      <c r="H14" s="10">
        <v>4683</v>
      </c>
      <c r="I14" s="10">
        <v>4683</v>
      </c>
      <c r="J14" s="10">
        <v>0</v>
      </c>
      <c r="K14" s="10">
        <v>4683</v>
      </c>
      <c r="L14" s="10">
        <v>0</v>
      </c>
      <c r="M14" s="70">
        <v>0</v>
      </c>
      <c r="N14" s="70">
        <v>0</v>
      </c>
      <c r="O14" s="70">
        <v>0</v>
      </c>
      <c r="P14" s="70">
        <v>0</v>
      </c>
      <c r="Q14" s="10">
        <v>0</v>
      </c>
      <c r="R14" s="10">
        <v>0</v>
      </c>
      <c r="S14" s="10">
        <v>0</v>
      </c>
      <c r="T14" s="10">
        <v>0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</row>
    <row r="15" spans="1:144" s="26" customFormat="1" ht="38.25" hidden="1">
      <c r="A15" s="27"/>
      <c r="B15" s="27"/>
      <c r="C15" s="28">
        <v>4740</v>
      </c>
      <c r="D15" s="29" t="s">
        <v>167</v>
      </c>
      <c r="E15" s="29"/>
      <c r="F15" s="29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70">
        <v>0</v>
      </c>
      <c r="N15" s="70">
        <v>0</v>
      </c>
      <c r="O15" s="70">
        <v>0</v>
      </c>
      <c r="P15" s="70">
        <v>0</v>
      </c>
      <c r="Q15" s="10">
        <v>0</v>
      </c>
      <c r="R15" s="10">
        <v>0</v>
      </c>
      <c r="S15" s="10">
        <v>0</v>
      </c>
      <c r="T15" s="10">
        <v>0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</row>
    <row r="16" spans="1:144" s="26" customFormat="1" ht="25.5" hidden="1">
      <c r="A16" s="27"/>
      <c r="B16" s="27"/>
      <c r="C16" s="28">
        <v>4750</v>
      </c>
      <c r="D16" s="29" t="s">
        <v>168</v>
      </c>
      <c r="E16" s="29"/>
      <c r="F16" s="29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70">
        <v>0</v>
      </c>
      <c r="N16" s="70">
        <v>0</v>
      </c>
      <c r="O16" s="70">
        <v>0</v>
      </c>
      <c r="P16" s="70">
        <v>0</v>
      </c>
      <c r="Q16" s="10">
        <v>0</v>
      </c>
      <c r="R16" s="10">
        <v>0</v>
      </c>
      <c r="S16" s="10">
        <v>0</v>
      </c>
      <c r="T16" s="10">
        <v>0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</row>
    <row r="17" spans="1:144" s="26" customFormat="1" ht="10.5" customHeight="1" hidden="1">
      <c r="A17" s="27"/>
      <c r="B17" s="27"/>
      <c r="C17" s="28"/>
      <c r="D17" s="29"/>
      <c r="E17" s="29"/>
      <c r="F17" s="29"/>
      <c r="G17" s="10"/>
      <c r="H17" s="7"/>
      <c r="I17" s="7"/>
      <c r="J17" s="7"/>
      <c r="K17" s="7"/>
      <c r="L17" s="7"/>
      <c r="M17" s="30"/>
      <c r="N17" s="30"/>
      <c r="O17" s="30"/>
      <c r="P17" s="30"/>
      <c r="Q17" s="7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</row>
    <row r="18" spans="1:144" s="35" customFormat="1" ht="21" customHeight="1" hidden="1">
      <c r="A18" s="31" t="s">
        <v>284</v>
      </c>
      <c r="B18" s="31"/>
      <c r="C18" s="32"/>
      <c r="D18" s="33" t="s">
        <v>285</v>
      </c>
      <c r="E18" s="33"/>
      <c r="F18" s="33"/>
      <c r="G18" s="33">
        <f aca="true" t="shared" si="2" ref="G18:T18">G19</f>
        <v>5300</v>
      </c>
      <c r="H18" s="33">
        <f t="shared" si="2"/>
        <v>5300</v>
      </c>
      <c r="I18" s="33">
        <f t="shared" si="2"/>
        <v>5300</v>
      </c>
      <c r="J18" s="33">
        <f t="shared" si="2"/>
        <v>2000</v>
      </c>
      <c r="K18" s="33">
        <f t="shared" si="2"/>
        <v>3300</v>
      </c>
      <c r="L18" s="33">
        <f t="shared" si="2"/>
        <v>0</v>
      </c>
      <c r="M18" s="33">
        <f t="shared" si="2"/>
        <v>0</v>
      </c>
      <c r="N18" s="33">
        <f t="shared" si="2"/>
        <v>0</v>
      </c>
      <c r="O18" s="33">
        <f t="shared" si="2"/>
        <v>0</v>
      </c>
      <c r="P18" s="33">
        <f t="shared" si="2"/>
        <v>0</v>
      </c>
      <c r="Q18" s="33">
        <f t="shared" si="2"/>
        <v>0</v>
      </c>
      <c r="R18" s="33">
        <f t="shared" si="2"/>
        <v>0</v>
      </c>
      <c r="S18" s="33">
        <f t="shared" si="2"/>
        <v>0</v>
      </c>
      <c r="T18" s="33">
        <f t="shared" si="2"/>
        <v>0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</row>
    <row r="19" spans="1:144" s="26" customFormat="1" ht="18" customHeight="1" hidden="1">
      <c r="A19" s="36"/>
      <c r="B19" s="36" t="s">
        <v>286</v>
      </c>
      <c r="C19" s="37"/>
      <c r="D19" s="38" t="s">
        <v>287</v>
      </c>
      <c r="E19" s="38"/>
      <c r="F19" s="38"/>
      <c r="G19" s="38">
        <f>SUM(G20:G23)</f>
        <v>5300</v>
      </c>
      <c r="H19" s="38">
        <f>SUM(H20:H23)</f>
        <v>5300</v>
      </c>
      <c r="I19" s="38">
        <f aca="true" t="shared" si="3" ref="I19:T19">SUM(I20:I23)</f>
        <v>5300</v>
      </c>
      <c r="J19" s="38">
        <f t="shared" si="3"/>
        <v>2000</v>
      </c>
      <c r="K19" s="38">
        <f t="shared" si="3"/>
        <v>3300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</row>
    <row r="20" spans="1:144" s="26" customFormat="1" ht="18" customHeight="1" hidden="1">
      <c r="A20" s="36"/>
      <c r="B20" s="36"/>
      <c r="C20" s="37">
        <v>4110</v>
      </c>
      <c r="D20" s="38" t="s">
        <v>182</v>
      </c>
      <c r="E20" s="38"/>
      <c r="F20" s="38"/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</row>
    <row r="21" spans="1:144" s="26" customFormat="1" ht="18" customHeight="1" hidden="1">
      <c r="A21" s="36"/>
      <c r="B21" s="36"/>
      <c r="C21" s="37">
        <v>4120</v>
      </c>
      <c r="D21" s="38" t="s">
        <v>162</v>
      </c>
      <c r="E21" s="38"/>
      <c r="F21" s="38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</row>
    <row r="22" spans="1:144" s="26" customFormat="1" ht="18" customHeight="1" hidden="1">
      <c r="A22" s="36"/>
      <c r="B22" s="36"/>
      <c r="C22" s="37">
        <v>4170</v>
      </c>
      <c r="D22" s="38" t="s">
        <v>130</v>
      </c>
      <c r="E22" s="38"/>
      <c r="F22" s="38"/>
      <c r="G22" s="39">
        <v>2000</v>
      </c>
      <c r="H22" s="39">
        <v>2000</v>
      </c>
      <c r="I22" s="39">
        <v>2000</v>
      </c>
      <c r="J22" s="39">
        <v>2000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</row>
    <row r="23" spans="1:144" s="26" customFormat="1" ht="18" customHeight="1" hidden="1">
      <c r="A23" s="36"/>
      <c r="B23" s="36"/>
      <c r="C23" s="37">
        <v>4300</v>
      </c>
      <c r="D23" s="38" t="s">
        <v>133</v>
      </c>
      <c r="E23" s="38"/>
      <c r="F23" s="38"/>
      <c r="G23" s="39">
        <v>3300</v>
      </c>
      <c r="H23" s="39">
        <v>3300</v>
      </c>
      <c r="I23" s="39">
        <v>3300</v>
      </c>
      <c r="J23" s="39">
        <v>0</v>
      </c>
      <c r="K23" s="39">
        <v>3300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</row>
    <row r="24" spans="1:144" s="26" customFormat="1" ht="6.75" customHeight="1" hidden="1">
      <c r="A24" s="149"/>
      <c r="B24" s="40"/>
      <c r="C24" s="41"/>
      <c r="D24" s="42"/>
      <c r="E24" s="42"/>
      <c r="F24" s="42"/>
      <c r="G24" s="136"/>
      <c r="H24" s="42"/>
      <c r="I24" s="42"/>
      <c r="J24" s="42"/>
      <c r="K24" s="42"/>
      <c r="L24" s="42"/>
      <c r="M24" s="42"/>
      <c r="N24" s="42"/>
      <c r="O24" s="42"/>
      <c r="P24" s="42"/>
      <c r="Q24" s="38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</row>
    <row r="25" spans="1:144" s="26" customFormat="1" ht="21" customHeight="1">
      <c r="A25" s="23">
        <v>600</v>
      </c>
      <c r="B25" s="23"/>
      <c r="C25" s="24"/>
      <c r="D25" s="25" t="s">
        <v>15</v>
      </c>
      <c r="E25" s="25">
        <f>E26+E31+E33</f>
        <v>20000</v>
      </c>
      <c r="F25" s="25">
        <f>F26+F31+F33</f>
        <v>12790</v>
      </c>
      <c r="G25" s="25">
        <f aca="true" t="shared" si="4" ref="G25:T25">G26+G31+G33</f>
        <v>1277865</v>
      </c>
      <c r="H25" s="131">
        <f t="shared" si="4"/>
        <v>410743</v>
      </c>
      <c r="I25" s="131">
        <f t="shared" si="4"/>
        <v>410743</v>
      </c>
      <c r="J25" s="131">
        <f t="shared" si="4"/>
        <v>10400</v>
      </c>
      <c r="K25" s="131">
        <f t="shared" si="4"/>
        <v>400343</v>
      </c>
      <c r="L25" s="131">
        <f t="shared" si="4"/>
        <v>0</v>
      </c>
      <c r="M25" s="131">
        <f t="shared" si="4"/>
        <v>0</v>
      </c>
      <c r="N25" s="131">
        <f t="shared" si="4"/>
        <v>0</v>
      </c>
      <c r="O25" s="131">
        <f t="shared" si="4"/>
        <v>0</v>
      </c>
      <c r="P25" s="131">
        <f t="shared" si="4"/>
        <v>0</v>
      </c>
      <c r="Q25" s="131">
        <f t="shared" si="4"/>
        <v>867122</v>
      </c>
      <c r="R25" s="131">
        <f t="shared" si="4"/>
        <v>867122</v>
      </c>
      <c r="S25" s="131">
        <f t="shared" si="4"/>
        <v>747172</v>
      </c>
      <c r="T25" s="131">
        <f t="shared" si="4"/>
        <v>0</v>
      </c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</row>
    <row r="26" spans="1:144" s="46" customFormat="1" ht="18" customHeight="1" hidden="1">
      <c r="A26" s="43"/>
      <c r="B26" s="44">
        <v>60013</v>
      </c>
      <c r="C26" s="45"/>
      <c r="D26" s="38" t="s">
        <v>297</v>
      </c>
      <c r="E26" s="38"/>
      <c r="F26" s="38"/>
      <c r="G26" s="38">
        <f>SUM(G27:G30)</f>
        <v>21140</v>
      </c>
      <c r="H26" s="130">
        <f aca="true" t="shared" si="5" ref="H26:T26">SUM(H27:H30)</f>
        <v>21140</v>
      </c>
      <c r="I26" s="130">
        <f>SUM(I27:I30)</f>
        <v>21140</v>
      </c>
      <c r="J26" s="130">
        <f t="shared" si="5"/>
        <v>0</v>
      </c>
      <c r="K26" s="130">
        <f t="shared" si="5"/>
        <v>21140</v>
      </c>
      <c r="L26" s="130">
        <f t="shared" si="5"/>
        <v>0</v>
      </c>
      <c r="M26" s="130">
        <f t="shared" si="5"/>
        <v>0</v>
      </c>
      <c r="N26" s="130">
        <f t="shared" si="5"/>
        <v>0</v>
      </c>
      <c r="O26" s="130">
        <f t="shared" si="5"/>
        <v>0</v>
      </c>
      <c r="P26" s="130">
        <f t="shared" si="5"/>
        <v>0</v>
      </c>
      <c r="Q26" s="130">
        <f t="shared" si="5"/>
        <v>0</v>
      </c>
      <c r="R26" s="130">
        <f t="shared" si="5"/>
        <v>0</v>
      </c>
      <c r="S26" s="130">
        <f t="shared" si="5"/>
        <v>0</v>
      </c>
      <c r="T26" s="130">
        <f t="shared" si="5"/>
        <v>0</v>
      </c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</row>
    <row r="27" spans="1:144" s="46" customFormat="1" ht="18" customHeight="1" hidden="1">
      <c r="A27" s="43"/>
      <c r="B27" s="44"/>
      <c r="C27" s="45">
        <v>4170</v>
      </c>
      <c r="D27" s="38" t="s">
        <v>130</v>
      </c>
      <c r="E27" s="38"/>
      <c r="F27" s="38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</row>
    <row r="28" spans="1:144" s="46" customFormat="1" ht="18" customHeight="1" hidden="1">
      <c r="A28" s="43"/>
      <c r="B28" s="44"/>
      <c r="C28" s="45">
        <v>4210</v>
      </c>
      <c r="D28" s="38" t="s">
        <v>131</v>
      </c>
      <c r="E28" s="38"/>
      <c r="F28" s="38"/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s="46" customFormat="1" ht="18" customHeight="1" hidden="1">
      <c r="A29" s="43"/>
      <c r="B29" s="43"/>
      <c r="C29" s="45">
        <v>4270</v>
      </c>
      <c r="D29" s="38" t="s">
        <v>132</v>
      </c>
      <c r="E29" s="38"/>
      <c r="F29" s="38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s="46" customFormat="1" ht="26.25" customHeight="1" hidden="1">
      <c r="A30" s="43"/>
      <c r="B30" s="43"/>
      <c r="C30" s="45">
        <v>4520</v>
      </c>
      <c r="D30" s="38" t="s">
        <v>434</v>
      </c>
      <c r="E30" s="38"/>
      <c r="F30" s="38"/>
      <c r="G30" s="13">
        <v>21140</v>
      </c>
      <c r="H30" s="13">
        <v>21140</v>
      </c>
      <c r="I30" s="13">
        <v>21140</v>
      </c>
      <c r="J30" s="13">
        <v>0</v>
      </c>
      <c r="K30" s="13">
        <v>21140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s="46" customFormat="1" ht="18" customHeight="1" hidden="1">
      <c r="A31" s="43"/>
      <c r="B31" s="44">
        <v>60014</v>
      </c>
      <c r="C31" s="45"/>
      <c r="D31" s="38" t="s">
        <v>298</v>
      </c>
      <c r="E31" s="38"/>
      <c r="F31" s="38"/>
      <c r="G31" s="38">
        <f aca="true" t="shared" si="6" ref="G31:T31">SUM(G32:G32)</f>
        <v>34610</v>
      </c>
      <c r="H31" s="130">
        <f t="shared" si="6"/>
        <v>34610</v>
      </c>
      <c r="I31" s="130">
        <f t="shared" si="6"/>
        <v>34610</v>
      </c>
      <c r="J31" s="130">
        <f t="shared" si="6"/>
        <v>0</v>
      </c>
      <c r="K31" s="130">
        <f t="shared" si="6"/>
        <v>34610</v>
      </c>
      <c r="L31" s="130">
        <f t="shared" si="6"/>
        <v>0</v>
      </c>
      <c r="M31" s="130">
        <f t="shared" si="6"/>
        <v>0</v>
      </c>
      <c r="N31" s="130">
        <f t="shared" si="6"/>
        <v>0</v>
      </c>
      <c r="O31" s="130">
        <f t="shared" si="6"/>
        <v>0</v>
      </c>
      <c r="P31" s="130">
        <f t="shared" si="6"/>
        <v>0</v>
      </c>
      <c r="Q31" s="130">
        <f t="shared" si="6"/>
        <v>0</v>
      </c>
      <c r="R31" s="130">
        <f t="shared" si="6"/>
        <v>0</v>
      </c>
      <c r="S31" s="130">
        <f t="shared" si="6"/>
        <v>0</v>
      </c>
      <c r="T31" s="130">
        <f t="shared" si="6"/>
        <v>0</v>
      </c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s="46" customFormat="1" ht="27" customHeight="1" hidden="1">
      <c r="A32" s="43"/>
      <c r="B32" s="43"/>
      <c r="C32" s="45">
        <v>4520</v>
      </c>
      <c r="D32" s="38" t="s">
        <v>434</v>
      </c>
      <c r="E32" s="38"/>
      <c r="F32" s="38"/>
      <c r="G32" s="13">
        <v>34610</v>
      </c>
      <c r="H32" s="13">
        <v>34610</v>
      </c>
      <c r="I32" s="13">
        <v>34610</v>
      </c>
      <c r="J32" s="13">
        <v>0</v>
      </c>
      <c r="K32" s="13">
        <v>34610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1:144" s="26" customFormat="1" ht="18" customHeight="1">
      <c r="A33" s="27"/>
      <c r="B33" s="28">
        <v>60016</v>
      </c>
      <c r="C33" s="28"/>
      <c r="D33" s="29" t="s">
        <v>16</v>
      </c>
      <c r="E33" s="29">
        <f>SUM(E34:E44)</f>
        <v>20000</v>
      </c>
      <c r="F33" s="29">
        <f>SUM(F34:F44)</f>
        <v>12790</v>
      </c>
      <c r="G33" s="29">
        <f aca="true" t="shared" si="7" ref="G33:T33">SUM(G34:G44)</f>
        <v>1222115</v>
      </c>
      <c r="H33" s="29">
        <f t="shared" si="7"/>
        <v>354993</v>
      </c>
      <c r="I33" s="29">
        <f t="shared" si="7"/>
        <v>354993</v>
      </c>
      <c r="J33" s="29">
        <f t="shared" si="7"/>
        <v>10400</v>
      </c>
      <c r="K33" s="29">
        <f t="shared" si="7"/>
        <v>344593</v>
      </c>
      <c r="L33" s="29">
        <f t="shared" si="7"/>
        <v>0</v>
      </c>
      <c r="M33" s="29">
        <f t="shared" si="7"/>
        <v>0</v>
      </c>
      <c r="N33" s="29">
        <f t="shared" si="7"/>
        <v>0</v>
      </c>
      <c r="O33" s="29">
        <f t="shared" si="7"/>
        <v>0</v>
      </c>
      <c r="P33" s="29">
        <f t="shared" si="7"/>
        <v>0</v>
      </c>
      <c r="Q33" s="29">
        <f t="shared" si="7"/>
        <v>867122</v>
      </c>
      <c r="R33" s="29">
        <f t="shared" si="7"/>
        <v>867122</v>
      </c>
      <c r="S33" s="29">
        <f t="shared" si="7"/>
        <v>747172</v>
      </c>
      <c r="T33" s="29">
        <f t="shared" si="7"/>
        <v>0</v>
      </c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</row>
    <row r="34" spans="1:144" s="26" customFormat="1" ht="18" customHeight="1" hidden="1">
      <c r="A34" s="27"/>
      <c r="B34" s="28"/>
      <c r="C34" s="37">
        <v>4110</v>
      </c>
      <c r="D34" s="38" t="s">
        <v>182</v>
      </c>
      <c r="E34" s="38"/>
      <c r="F34" s="38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</row>
    <row r="35" spans="1:144" s="26" customFormat="1" ht="18" customHeight="1" hidden="1">
      <c r="A35" s="27"/>
      <c r="B35" s="28"/>
      <c r="C35" s="37">
        <v>4120</v>
      </c>
      <c r="D35" s="38" t="s">
        <v>162</v>
      </c>
      <c r="E35" s="38"/>
      <c r="F35" s="38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</row>
    <row r="36" spans="1:144" s="26" customFormat="1" ht="18" customHeight="1" hidden="1">
      <c r="A36" s="27"/>
      <c r="B36" s="27"/>
      <c r="C36" s="28" t="s">
        <v>126</v>
      </c>
      <c r="D36" s="29" t="s">
        <v>130</v>
      </c>
      <c r="E36" s="29"/>
      <c r="F36" s="29"/>
      <c r="G36" s="10">
        <v>10400</v>
      </c>
      <c r="H36" s="10">
        <v>10400</v>
      </c>
      <c r="I36" s="10">
        <v>10400</v>
      </c>
      <c r="J36" s="10">
        <v>10400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</row>
    <row r="37" spans="1:144" s="26" customFormat="1" ht="18" customHeight="1" hidden="1">
      <c r="A37" s="27"/>
      <c r="B37" s="27"/>
      <c r="C37" s="28">
        <v>4210</v>
      </c>
      <c r="D37" s="29" t="s">
        <v>131</v>
      </c>
      <c r="E37" s="29"/>
      <c r="F37" s="29"/>
      <c r="G37" s="10">
        <v>48500</v>
      </c>
      <c r="H37" s="10">
        <v>48500</v>
      </c>
      <c r="I37" s="10">
        <v>48500</v>
      </c>
      <c r="J37" s="10">
        <v>0</v>
      </c>
      <c r="K37" s="10">
        <v>48500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</row>
    <row r="38" spans="1:144" s="26" customFormat="1" ht="18" customHeight="1" hidden="1">
      <c r="A38" s="27"/>
      <c r="B38" s="27"/>
      <c r="C38" s="28">
        <v>4270</v>
      </c>
      <c r="D38" s="29" t="s">
        <v>132</v>
      </c>
      <c r="E38" s="29"/>
      <c r="F38" s="29"/>
      <c r="G38" s="10">
        <v>205000</v>
      </c>
      <c r="H38" s="10">
        <v>205000</v>
      </c>
      <c r="I38" s="10">
        <v>205000</v>
      </c>
      <c r="J38" s="10">
        <v>0</v>
      </c>
      <c r="K38" s="10">
        <v>205000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</row>
    <row r="39" spans="1:144" s="26" customFormat="1" ht="18" customHeight="1" hidden="1">
      <c r="A39" s="27"/>
      <c r="B39" s="27"/>
      <c r="C39" s="28">
        <v>4300</v>
      </c>
      <c r="D39" s="29" t="s">
        <v>133</v>
      </c>
      <c r="E39" s="29"/>
      <c r="F39" s="29"/>
      <c r="G39" s="10">
        <v>90000</v>
      </c>
      <c r="H39" s="10">
        <v>90000</v>
      </c>
      <c r="I39" s="10">
        <v>90000</v>
      </c>
      <c r="J39" s="10">
        <v>0</v>
      </c>
      <c r="K39" s="10">
        <v>90000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</row>
    <row r="40" spans="1:144" s="26" customFormat="1" ht="18" customHeight="1" hidden="1">
      <c r="A40" s="27"/>
      <c r="B40" s="27"/>
      <c r="C40" s="28" t="s">
        <v>127</v>
      </c>
      <c r="D40" s="29" t="s">
        <v>134</v>
      </c>
      <c r="E40" s="29"/>
      <c r="F40" s="29"/>
      <c r="G40" s="10">
        <v>1087</v>
      </c>
      <c r="H40" s="10">
        <v>1087</v>
      </c>
      <c r="I40" s="10">
        <v>1087</v>
      </c>
      <c r="J40" s="10">
        <v>0</v>
      </c>
      <c r="K40" s="10">
        <v>1087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</row>
    <row r="41" spans="1:144" s="26" customFormat="1" ht="25.5" customHeight="1" hidden="1">
      <c r="A41" s="27"/>
      <c r="B41" s="27"/>
      <c r="C41" s="28">
        <v>4610</v>
      </c>
      <c r="D41" s="29" t="s">
        <v>140</v>
      </c>
      <c r="E41" s="29"/>
      <c r="F41" s="29"/>
      <c r="G41" s="10">
        <v>6</v>
      </c>
      <c r="H41" s="10">
        <v>6</v>
      </c>
      <c r="I41" s="10">
        <v>6</v>
      </c>
      <c r="J41" s="10">
        <v>0</v>
      </c>
      <c r="K41" s="10">
        <v>6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</row>
    <row r="42" spans="1:144" s="26" customFormat="1" ht="18.75" customHeight="1">
      <c r="A42" s="27"/>
      <c r="B42" s="27"/>
      <c r="C42" s="28" t="s">
        <v>128</v>
      </c>
      <c r="D42" s="29" t="s">
        <v>135</v>
      </c>
      <c r="E42" s="29">
        <v>20000</v>
      </c>
      <c r="F42" s="29">
        <v>9050</v>
      </c>
      <c r="G42" s="10">
        <v>119950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119950</v>
      </c>
      <c r="R42" s="10">
        <v>119950</v>
      </c>
      <c r="S42" s="10">
        <v>0</v>
      </c>
      <c r="T42" s="10">
        <v>0</v>
      </c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</row>
    <row r="43" spans="1:144" s="48" customFormat="1" ht="18" customHeight="1">
      <c r="A43" s="27"/>
      <c r="B43" s="27"/>
      <c r="C43" s="28">
        <v>6057</v>
      </c>
      <c r="D43" s="29" t="s">
        <v>135</v>
      </c>
      <c r="E43" s="150"/>
      <c r="F43" s="150">
        <v>1870</v>
      </c>
      <c r="G43" s="137">
        <v>373586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373586</v>
      </c>
      <c r="R43" s="10">
        <v>373586</v>
      </c>
      <c r="S43" s="10">
        <v>373586</v>
      </c>
      <c r="T43" s="10">
        <v>0</v>
      </c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</row>
    <row r="44" spans="1:144" s="48" customFormat="1" ht="18" customHeight="1">
      <c r="A44" s="27"/>
      <c r="B44" s="27"/>
      <c r="C44" s="28">
        <v>6059</v>
      </c>
      <c r="D44" s="29" t="s">
        <v>135</v>
      </c>
      <c r="E44" s="29"/>
      <c r="F44" s="29">
        <v>1870</v>
      </c>
      <c r="G44" s="7">
        <v>373586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373586</v>
      </c>
      <c r="R44" s="10">
        <v>373586</v>
      </c>
      <c r="S44" s="10">
        <v>373586</v>
      </c>
      <c r="T44" s="10">
        <v>0</v>
      </c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</row>
    <row r="45" spans="1:144" s="48" customFormat="1" ht="11.25" customHeight="1">
      <c r="A45" s="27"/>
      <c r="B45" s="27"/>
      <c r="C45" s="28"/>
      <c r="D45" s="29"/>
      <c r="E45" s="29"/>
      <c r="F45" s="29"/>
      <c r="G45" s="7"/>
      <c r="H45" s="10"/>
      <c r="I45" s="10"/>
      <c r="J45" s="10"/>
      <c r="K45" s="10"/>
      <c r="L45" s="10"/>
      <c r="M45" s="99"/>
      <c r="N45" s="99"/>
      <c r="O45" s="99"/>
      <c r="P45" s="99"/>
      <c r="Q45" s="10"/>
      <c r="R45" s="26"/>
      <c r="S45" s="26"/>
      <c r="T45" s="26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</row>
    <row r="46" spans="1:144" s="26" customFormat="1" ht="21" customHeight="1">
      <c r="A46" s="23">
        <v>700</v>
      </c>
      <c r="B46" s="23"/>
      <c r="C46" s="24"/>
      <c r="D46" s="25" t="s">
        <v>17</v>
      </c>
      <c r="E46" s="25">
        <f>E47</f>
        <v>471492</v>
      </c>
      <c r="F46" s="25">
        <f>F47</f>
        <v>313766</v>
      </c>
      <c r="G46" s="25">
        <f>G47</f>
        <v>1657483</v>
      </c>
      <c r="H46" s="25">
        <f aca="true" t="shared" si="8" ref="H46:T46">H47</f>
        <v>211992</v>
      </c>
      <c r="I46" s="25">
        <f t="shared" si="8"/>
        <v>211992</v>
      </c>
      <c r="J46" s="25">
        <f t="shared" si="8"/>
        <v>15968</v>
      </c>
      <c r="K46" s="25">
        <f t="shared" si="8"/>
        <v>196024</v>
      </c>
      <c r="L46" s="25">
        <f t="shared" si="8"/>
        <v>0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5">
        <f t="shared" si="8"/>
        <v>0</v>
      </c>
      <c r="Q46" s="25">
        <f t="shared" si="8"/>
        <v>1445491</v>
      </c>
      <c r="R46" s="25">
        <f t="shared" si="8"/>
        <v>1445491</v>
      </c>
      <c r="S46" s="25">
        <f t="shared" si="8"/>
        <v>903165</v>
      </c>
      <c r="T46" s="25">
        <f t="shared" si="8"/>
        <v>0</v>
      </c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</row>
    <row r="47" spans="1:144" s="26" customFormat="1" ht="26.25" customHeight="1">
      <c r="A47" s="27"/>
      <c r="B47" s="28">
        <v>70005</v>
      </c>
      <c r="C47" s="28"/>
      <c r="D47" s="29" t="s">
        <v>18</v>
      </c>
      <c r="E47" s="29">
        <f aca="true" t="shared" si="9" ref="E47:T47">SUM(E48:E64)</f>
        <v>471492</v>
      </c>
      <c r="F47" s="29">
        <f t="shared" si="9"/>
        <v>313766</v>
      </c>
      <c r="G47" s="29">
        <f t="shared" si="9"/>
        <v>1657483</v>
      </c>
      <c r="H47" s="29">
        <f t="shared" si="9"/>
        <v>211992</v>
      </c>
      <c r="I47" s="29">
        <f t="shared" si="9"/>
        <v>211992</v>
      </c>
      <c r="J47" s="29">
        <f t="shared" si="9"/>
        <v>15968</v>
      </c>
      <c r="K47" s="29">
        <f t="shared" si="9"/>
        <v>196024</v>
      </c>
      <c r="L47" s="29">
        <f t="shared" si="9"/>
        <v>0</v>
      </c>
      <c r="M47" s="29">
        <f t="shared" si="9"/>
        <v>0</v>
      </c>
      <c r="N47" s="29">
        <f t="shared" si="9"/>
        <v>0</v>
      </c>
      <c r="O47" s="29">
        <f t="shared" si="9"/>
        <v>0</v>
      </c>
      <c r="P47" s="29">
        <f t="shared" si="9"/>
        <v>0</v>
      </c>
      <c r="Q47" s="29">
        <f t="shared" si="9"/>
        <v>1445491</v>
      </c>
      <c r="R47" s="29">
        <f t="shared" si="9"/>
        <v>1445491</v>
      </c>
      <c r="S47" s="29">
        <f t="shared" si="9"/>
        <v>903165</v>
      </c>
      <c r="T47" s="29">
        <f t="shared" si="9"/>
        <v>0</v>
      </c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</row>
    <row r="48" spans="1:144" s="26" customFormat="1" ht="18" customHeight="1">
      <c r="A48" s="27"/>
      <c r="B48" s="28"/>
      <c r="C48" s="28">
        <v>4110</v>
      </c>
      <c r="D48" s="29" t="s">
        <v>129</v>
      </c>
      <c r="E48" s="29"/>
      <c r="F48" s="29">
        <v>51</v>
      </c>
      <c r="G48" s="10">
        <v>231</v>
      </c>
      <c r="H48" s="10">
        <v>231</v>
      </c>
      <c r="I48" s="10">
        <v>231</v>
      </c>
      <c r="J48" s="10">
        <v>231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</row>
    <row r="49" spans="1:144" s="26" customFormat="1" ht="18" customHeight="1">
      <c r="A49" s="27"/>
      <c r="B49" s="28"/>
      <c r="C49" s="28">
        <v>4120</v>
      </c>
      <c r="D49" s="29" t="s">
        <v>162</v>
      </c>
      <c r="E49" s="29"/>
      <c r="F49" s="29">
        <v>13</v>
      </c>
      <c r="G49" s="10">
        <v>17</v>
      </c>
      <c r="H49" s="10">
        <v>17</v>
      </c>
      <c r="I49" s="10">
        <v>17</v>
      </c>
      <c r="J49" s="10">
        <v>17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</row>
    <row r="50" spans="1:144" s="26" customFormat="1" ht="18" customHeight="1" hidden="1">
      <c r="A50" s="27"/>
      <c r="B50" s="28"/>
      <c r="C50" s="28" t="s">
        <v>126</v>
      </c>
      <c r="D50" s="29" t="s">
        <v>130</v>
      </c>
      <c r="E50" s="29"/>
      <c r="F50" s="29"/>
      <c r="G50" s="10">
        <v>15720</v>
      </c>
      <c r="H50" s="10">
        <v>15720</v>
      </c>
      <c r="I50" s="10">
        <v>15720</v>
      </c>
      <c r="J50" s="10">
        <v>15720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</row>
    <row r="51" spans="1:144" s="26" customFormat="1" ht="18" customHeight="1" hidden="1">
      <c r="A51" s="27"/>
      <c r="B51" s="28"/>
      <c r="C51" s="28">
        <v>4210</v>
      </c>
      <c r="D51" s="29" t="s">
        <v>131</v>
      </c>
      <c r="E51" s="29"/>
      <c r="F51" s="29"/>
      <c r="G51" s="10">
        <v>20000</v>
      </c>
      <c r="H51" s="10">
        <v>20000</v>
      </c>
      <c r="I51" s="10">
        <v>20000</v>
      </c>
      <c r="J51" s="10">
        <v>0</v>
      </c>
      <c r="K51" s="10">
        <v>20000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</row>
    <row r="52" spans="1:144" s="26" customFormat="1" ht="18" customHeight="1" hidden="1">
      <c r="A52" s="27"/>
      <c r="B52" s="28"/>
      <c r="C52" s="28">
        <v>4260</v>
      </c>
      <c r="D52" s="29" t="s">
        <v>139</v>
      </c>
      <c r="E52" s="29"/>
      <c r="F52" s="29"/>
      <c r="G52" s="10">
        <v>5823</v>
      </c>
      <c r="H52" s="10">
        <v>5823</v>
      </c>
      <c r="I52" s="10">
        <v>5823</v>
      </c>
      <c r="J52" s="10">
        <v>0</v>
      </c>
      <c r="K52" s="10">
        <v>5823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</row>
    <row r="53" spans="1:144" s="26" customFormat="1" ht="18" customHeight="1" hidden="1">
      <c r="A53" s="27"/>
      <c r="B53" s="28"/>
      <c r="C53" s="28" t="s">
        <v>137</v>
      </c>
      <c r="D53" s="29" t="s">
        <v>132</v>
      </c>
      <c r="E53" s="29"/>
      <c r="F53" s="29"/>
      <c r="G53" s="10">
        <v>30000</v>
      </c>
      <c r="H53" s="10">
        <v>30000</v>
      </c>
      <c r="I53" s="10">
        <v>30000</v>
      </c>
      <c r="J53" s="10">
        <v>0</v>
      </c>
      <c r="K53" s="10">
        <v>30000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</row>
    <row r="54" spans="1:144" s="26" customFormat="1" ht="18" customHeight="1">
      <c r="A54" s="27"/>
      <c r="B54" s="28"/>
      <c r="C54" s="28">
        <v>4300</v>
      </c>
      <c r="D54" s="29" t="s">
        <v>133</v>
      </c>
      <c r="E54" s="29">
        <v>6000</v>
      </c>
      <c r="F54" s="29"/>
      <c r="G54" s="10">
        <v>62000</v>
      </c>
      <c r="H54" s="10">
        <v>62000</v>
      </c>
      <c r="I54" s="10">
        <v>62000</v>
      </c>
      <c r="J54" s="10">
        <v>0</v>
      </c>
      <c r="K54" s="10">
        <v>62000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</row>
    <row r="55" spans="1:144" s="26" customFormat="1" ht="39" customHeight="1" hidden="1">
      <c r="A55" s="27"/>
      <c r="B55" s="28"/>
      <c r="C55" s="28">
        <v>4360</v>
      </c>
      <c r="D55" s="29" t="s">
        <v>485</v>
      </c>
      <c r="E55" s="29"/>
      <c r="F55" s="29"/>
      <c r="G55" s="10">
        <v>147</v>
      </c>
      <c r="H55" s="10">
        <v>147</v>
      </c>
      <c r="I55" s="10">
        <v>147</v>
      </c>
      <c r="J55" s="10">
        <v>0</v>
      </c>
      <c r="K55" s="10">
        <v>147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</row>
    <row r="56" spans="1:144" s="26" customFormat="1" ht="26.25" customHeight="1" hidden="1">
      <c r="A56" s="27"/>
      <c r="B56" s="28"/>
      <c r="C56" s="28">
        <v>4390</v>
      </c>
      <c r="D56" s="29" t="s">
        <v>296</v>
      </c>
      <c r="E56" s="29"/>
      <c r="F56" s="29"/>
      <c r="G56" s="10">
        <v>2000</v>
      </c>
      <c r="H56" s="10">
        <v>2000</v>
      </c>
      <c r="I56" s="10">
        <v>2000</v>
      </c>
      <c r="J56" s="10">
        <v>0</v>
      </c>
      <c r="K56" s="10">
        <v>2000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</row>
    <row r="57" spans="1:144" s="26" customFormat="1" ht="39.75" customHeight="1" hidden="1">
      <c r="A57" s="27"/>
      <c r="B57" s="28"/>
      <c r="C57" s="28">
        <v>4400</v>
      </c>
      <c r="D57" s="47" t="s">
        <v>308</v>
      </c>
      <c r="E57" s="29"/>
      <c r="F57" s="29"/>
      <c r="G57" s="10">
        <v>69000</v>
      </c>
      <c r="H57" s="10">
        <v>69000</v>
      </c>
      <c r="I57" s="10">
        <v>69000</v>
      </c>
      <c r="J57" s="10">
        <v>0</v>
      </c>
      <c r="K57" s="10">
        <v>69000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</row>
    <row r="58" spans="1:144" s="26" customFormat="1" ht="25.5" customHeight="1" hidden="1">
      <c r="A58" s="27"/>
      <c r="B58" s="28"/>
      <c r="C58" s="28" t="s">
        <v>127</v>
      </c>
      <c r="D58" s="29" t="s">
        <v>134</v>
      </c>
      <c r="E58" s="29"/>
      <c r="F58" s="29"/>
      <c r="G58" s="10">
        <v>2800</v>
      </c>
      <c r="H58" s="10">
        <v>2800</v>
      </c>
      <c r="I58" s="10">
        <v>2800</v>
      </c>
      <c r="J58" s="10">
        <v>0</v>
      </c>
      <c r="K58" s="10">
        <v>2800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</row>
    <row r="59" spans="1:144" s="26" customFormat="1" ht="25.5" customHeight="1">
      <c r="A59" s="27"/>
      <c r="B59" s="28"/>
      <c r="C59" s="28">
        <v>4520</v>
      </c>
      <c r="D59" s="38" t="s">
        <v>434</v>
      </c>
      <c r="E59" s="38">
        <v>64</v>
      </c>
      <c r="F59" s="38"/>
      <c r="G59" s="10">
        <v>1754</v>
      </c>
      <c r="H59" s="10">
        <v>1754</v>
      </c>
      <c r="I59" s="10">
        <v>1754</v>
      </c>
      <c r="J59" s="10">
        <v>0</v>
      </c>
      <c r="K59" s="10">
        <v>1754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/>
      <c r="R59" s="10"/>
      <c r="S59" s="10"/>
      <c r="T59" s="10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</row>
    <row r="60" spans="1:144" s="26" customFormat="1" ht="25.5" customHeight="1" hidden="1">
      <c r="A60" s="27"/>
      <c r="B60" s="28"/>
      <c r="C60" s="28" t="s">
        <v>138</v>
      </c>
      <c r="D60" s="29" t="s">
        <v>140</v>
      </c>
      <c r="E60" s="29"/>
      <c r="F60" s="29"/>
      <c r="G60" s="10">
        <v>2500</v>
      </c>
      <c r="H60" s="10">
        <v>2500</v>
      </c>
      <c r="I60" s="10">
        <v>2500</v>
      </c>
      <c r="J60" s="10">
        <v>0</v>
      </c>
      <c r="K60" s="10">
        <v>2500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</row>
    <row r="61" spans="1:144" s="26" customFormat="1" ht="25.5" customHeight="1">
      <c r="A61" s="27"/>
      <c r="B61" s="28"/>
      <c r="C61" s="28">
        <v>6050</v>
      </c>
      <c r="D61" s="29" t="s">
        <v>141</v>
      </c>
      <c r="E61" s="29">
        <v>191703</v>
      </c>
      <c r="F61" s="29">
        <v>310000</v>
      </c>
      <c r="G61" s="10">
        <v>264303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264303</v>
      </c>
      <c r="R61" s="10">
        <v>264303</v>
      </c>
      <c r="S61" s="10">
        <v>0</v>
      </c>
      <c r="T61" s="10">
        <v>0</v>
      </c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</row>
    <row r="62" spans="1:144" s="26" customFormat="1" ht="25.5" customHeight="1" hidden="1">
      <c r="A62" s="27"/>
      <c r="B62" s="28"/>
      <c r="C62" s="28">
        <v>6057</v>
      </c>
      <c r="D62" s="29" t="s">
        <v>141</v>
      </c>
      <c r="E62" s="29"/>
      <c r="F62" s="29"/>
      <c r="G62" s="10">
        <v>767690</v>
      </c>
      <c r="H62" s="10">
        <v>0</v>
      </c>
      <c r="I62" s="10"/>
      <c r="J62" s="10"/>
      <c r="K62" s="10"/>
      <c r="L62" s="10"/>
      <c r="M62" s="10"/>
      <c r="N62" s="10"/>
      <c r="O62" s="10"/>
      <c r="P62" s="10"/>
      <c r="Q62" s="10">
        <v>767690</v>
      </c>
      <c r="R62" s="26">
        <v>767690</v>
      </c>
      <c r="S62" s="26">
        <v>767690</v>
      </c>
      <c r="T62" s="10">
        <v>0</v>
      </c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</row>
    <row r="63" spans="1:144" s="26" customFormat="1" ht="25.5" customHeight="1" hidden="1">
      <c r="A63" s="27"/>
      <c r="B63" s="28"/>
      <c r="C63" s="28">
        <v>6059</v>
      </c>
      <c r="D63" s="29" t="s">
        <v>141</v>
      </c>
      <c r="E63" s="29"/>
      <c r="F63" s="29"/>
      <c r="G63" s="10">
        <v>135475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135475</v>
      </c>
      <c r="R63" s="26">
        <v>135475</v>
      </c>
      <c r="S63" s="26">
        <v>135475</v>
      </c>
      <c r="T63" s="10">
        <v>0</v>
      </c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</row>
    <row r="64" spans="1:144" s="26" customFormat="1" ht="25.5">
      <c r="A64" s="27"/>
      <c r="B64" s="28"/>
      <c r="C64" s="28">
        <v>6060</v>
      </c>
      <c r="D64" s="29" t="s">
        <v>300</v>
      </c>
      <c r="E64" s="29">
        <v>273725</v>
      </c>
      <c r="F64" s="29">
        <v>3702</v>
      </c>
      <c r="G64" s="10">
        <v>278023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278023</v>
      </c>
      <c r="R64" s="26">
        <v>278023</v>
      </c>
      <c r="S64" s="26">
        <v>0</v>
      </c>
      <c r="T64" s="10">
        <v>0</v>
      </c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</row>
    <row r="65" spans="1:144" s="48" customFormat="1" ht="8.25" customHeight="1">
      <c r="A65" s="49"/>
      <c r="B65" s="28"/>
      <c r="C65" s="28"/>
      <c r="D65" s="29"/>
      <c r="E65" s="29"/>
      <c r="F65" s="29"/>
      <c r="G65" s="10"/>
      <c r="H65" s="38"/>
      <c r="I65" s="38"/>
      <c r="J65" s="38"/>
      <c r="K65" s="38"/>
      <c r="L65" s="38"/>
      <c r="M65" s="50"/>
      <c r="N65" s="50"/>
      <c r="O65" s="50"/>
      <c r="P65" s="50"/>
      <c r="Q65" s="7"/>
      <c r="R65" s="26"/>
      <c r="S65" s="26"/>
      <c r="T65" s="26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</row>
    <row r="66" spans="1:144" s="52" customFormat="1" ht="21" customHeight="1" hidden="1">
      <c r="A66" s="61">
        <v>710</v>
      </c>
      <c r="B66" s="51"/>
      <c r="C66" s="51"/>
      <c r="D66" s="33" t="s">
        <v>303</v>
      </c>
      <c r="E66" s="33"/>
      <c r="F66" s="33"/>
      <c r="G66" s="33">
        <f aca="true" t="shared" si="10" ref="G66:T66">SUM(G68:G70)</f>
        <v>70000</v>
      </c>
      <c r="H66" s="33">
        <f t="shared" si="10"/>
        <v>70000</v>
      </c>
      <c r="I66" s="33">
        <f t="shared" si="10"/>
        <v>70000</v>
      </c>
      <c r="J66" s="33">
        <f t="shared" si="10"/>
        <v>0</v>
      </c>
      <c r="K66" s="33">
        <f t="shared" si="10"/>
        <v>70000</v>
      </c>
      <c r="L66" s="33">
        <f t="shared" si="10"/>
        <v>0</v>
      </c>
      <c r="M66" s="33">
        <f t="shared" si="10"/>
        <v>0</v>
      </c>
      <c r="N66" s="33">
        <f t="shared" si="10"/>
        <v>0</v>
      </c>
      <c r="O66" s="33">
        <f t="shared" si="10"/>
        <v>0</v>
      </c>
      <c r="P66" s="33">
        <f t="shared" si="10"/>
        <v>0</v>
      </c>
      <c r="Q66" s="33">
        <f t="shared" si="10"/>
        <v>0</v>
      </c>
      <c r="R66" s="33">
        <f t="shared" si="10"/>
        <v>0</v>
      </c>
      <c r="S66" s="33">
        <f t="shared" si="10"/>
        <v>0</v>
      </c>
      <c r="T66" s="33">
        <f t="shared" si="10"/>
        <v>0</v>
      </c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</row>
    <row r="67" spans="1:144" s="48" customFormat="1" ht="25.5" customHeight="1" hidden="1">
      <c r="A67" s="27"/>
      <c r="B67" s="28">
        <v>71004</v>
      </c>
      <c r="C67" s="28"/>
      <c r="D67" s="29" t="s">
        <v>304</v>
      </c>
      <c r="E67" s="29"/>
      <c r="F67" s="29"/>
      <c r="G67" s="29">
        <f aca="true" t="shared" si="11" ref="G67:T67">SUM(G68:G70)</f>
        <v>70000</v>
      </c>
      <c r="H67" s="29">
        <f t="shared" si="11"/>
        <v>70000</v>
      </c>
      <c r="I67" s="29">
        <f t="shared" si="11"/>
        <v>70000</v>
      </c>
      <c r="J67" s="29">
        <f t="shared" si="11"/>
        <v>0</v>
      </c>
      <c r="K67" s="29">
        <f t="shared" si="11"/>
        <v>70000</v>
      </c>
      <c r="L67" s="29">
        <f t="shared" si="11"/>
        <v>0</v>
      </c>
      <c r="M67" s="29">
        <f t="shared" si="11"/>
        <v>0</v>
      </c>
      <c r="N67" s="29">
        <f t="shared" si="11"/>
        <v>0</v>
      </c>
      <c r="O67" s="29">
        <f t="shared" si="11"/>
        <v>0</v>
      </c>
      <c r="P67" s="29">
        <f t="shared" si="11"/>
        <v>0</v>
      </c>
      <c r="Q67" s="29">
        <f t="shared" si="11"/>
        <v>0</v>
      </c>
      <c r="R67" s="29">
        <f t="shared" si="11"/>
        <v>0</v>
      </c>
      <c r="S67" s="29">
        <f t="shared" si="11"/>
        <v>0</v>
      </c>
      <c r="T67" s="29">
        <f t="shared" si="11"/>
        <v>0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</row>
    <row r="68" spans="1:144" s="48" customFormat="1" ht="18" customHeight="1" hidden="1">
      <c r="A68" s="27"/>
      <c r="B68" s="28"/>
      <c r="C68" s="28">
        <v>4170</v>
      </c>
      <c r="D68" s="29" t="s">
        <v>130</v>
      </c>
      <c r="E68" s="29"/>
      <c r="F68" s="29"/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</row>
    <row r="69" spans="1:144" s="54" customFormat="1" ht="18" customHeight="1" hidden="1">
      <c r="A69" s="27"/>
      <c r="B69" s="28"/>
      <c r="C69" s="28">
        <v>4300</v>
      </c>
      <c r="D69" s="29" t="s">
        <v>133</v>
      </c>
      <c r="E69" s="29"/>
      <c r="F69" s="29"/>
      <c r="G69" s="29">
        <v>70000</v>
      </c>
      <c r="H69" s="29">
        <v>70000</v>
      </c>
      <c r="I69" s="29">
        <v>70000</v>
      </c>
      <c r="J69" s="29">
        <v>0</v>
      </c>
      <c r="K69" s="29">
        <v>70000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53">
        <v>0</v>
      </c>
      <c r="S69" s="53">
        <v>0</v>
      </c>
      <c r="T69" s="53">
        <v>0</v>
      </c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</row>
    <row r="70" spans="1:144" s="26" customFormat="1" ht="24.75" customHeight="1" hidden="1">
      <c r="A70" s="27"/>
      <c r="B70" s="28"/>
      <c r="C70" s="28">
        <v>4390</v>
      </c>
      <c r="D70" s="29" t="s">
        <v>301</v>
      </c>
      <c r="E70" s="29"/>
      <c r="F70" s="29"/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</row>
    <row r="71" spans="1:144" s="58" customFormat="1" ht="10.5" customHeight="1" hidden="1">
      <c r="A71" s="27"/>
      <c r="B71" s="28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71"/>
      <c r="N71" s="71"/>
      <c r="O71" s="71"/>
      <c r="P71" s="71"/>
      <c r="Q71" s="29"/>
      <c r="R71" s="26"/>
      <c r="S71" s="26"/>
      <c r="T71" s="26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</row>
    <row r="72" spans="1:144" s="126" customFormat="1" ht="14.25" customHeight="1" hidden="1">
      <c r="A72" s="61">
        <v>720</v>
      </c>
      <c r="B72" s="51"/>
      <c r="C72" s="51"/>
      <c r="D72" s="33" t="s">
        <v>417</v>
      </c>
      <c r="E72" s="33"/>
      <c r="F72" s="33"/>
      <c r="G72" s="33">
        <f aca="true" t="shared" si="12" ref="G72:I73">G73</f>
        <v>0</v>
      </c>
      <c r="H72" s="33">
        <f t="shared" si="12"/>
        <v>0</v>
      </c>
      <c r="I72" s="33">
        <f t="shared" si="12"/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5">
        <v>0</v>
      </c>
      <c r="S72" s="35">
        <v>0</v>
      </c>
      <c r="T72" s="35">
        <v>0</v>
      </c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</row>
    <row r="73" spans="1:144" s="58" customFormat="1" ht="14.25" customHeight="1" hidden="1">
      <c r="A73" s="27"/>
      <c r="B73" s="28">
        <v>72095</v>
      </c>
      <c r="C73" s="28"/>
      <c r="D73" s="29" t="s">
        <v>19</v>
      </c>
      <c r="E73" s="29"/>
      <c r="F73" s="29"/>
      <c r="G73" s="29">
        <f t="shared" si="12"/>
        <v>0</v>
      </c>
      <c r="H73" s="29">
        <f t="shared" si="12"/>
        <v>0</v>
      </c>
      <c r="I73" s="29">
        <f t="shared" si="12"/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6">
        <v>0</v>
      </c>
      <c r="S73" s="26">
        <v>0</v>
      </c>
      <c r="T73" s="26">
        <v>0</v>
      </c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</row>
    <row r="74" spans="1:144" s="58" customFormat="1" ht="14.25" customHeight="1" hidden="1">
      <c r="A74" s="27"/>
      <c r="B74" s="28"/>
      <c r="C74" s="28">
        <v>6059</v>
      </c>
      <c r="D74" s="29" t="s">
        <v>141</v>
      </c>
      <c r="E74" s="29"/>
      <c r="F74" s="29"/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6">
        <v>0</v>
      </c>
      <c r="S74" s="26">
        <v>0</v>
      </c>
      <c r="T74" s="26">
        <v>0</v>
      </c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</row>
    <row r="75" spans="1:144" s="58" customFormat="1" ht="9.75" customHeight="1" hidden="1">
      <c r="A75" s="55"/>
      <c r="B75" s="56"/>
      <c r="C75" s="56"/>
      <c r="D75" s="57"/>
      <c r="E75" s="57"/>
      <c r="F75" s="57"/>
      <c r="G75" s="138"/>
      <c r="H75" s="57"/>
      <c r="I75" s="57"/>
      <c r="J75" s="57"/>
      <c r="K75" s="57"/>
      <c r="L75" s="57"/>
      <c r="M75" s="57"/>
      <c r="N75" s="57"/>
      <c r="O75" s="57"/>
      <c r="P75" s="57"/>
      <c r="Q75" s="38"/>
      <c r="R75" s="26"/>
      <c r="S75" s="26"/>
      <c r="T75" s="26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</row>
    <row r="76" spans="1:144" s="26" customFormat="1" ht="21" customHeight="1">
      <c r="A76" s="23">
        <v>750</v>
      </c>
      <c r="B76" s="24"/>
      <c r="C76" s="24"/>
      <c r="D76" s="25" t="s">
        <v>21</v>
      </c>
      <c r="E76" s="25">
        <f>E77+E92+E97+E127+E134+E138</f>
        <v>13400</v>
      </c>
      <c r="F76" s="25">
        <f aca="true" t="shared" si="13" ref="F76:T76">F77+F92+F97+F127+F134+F138</f>
        <v>8000</v>
      </c>
      <c r="G76" s="25">
        <f t="shared" si="13"/>
        <v>1923736</v>
      </c>
      <c r="H76" s="25">
        <f t="shared" si="13"/>
        <v>1913736</v>
      </c>
      <c r="I76" s="25">
        <f t="shared" si="13"/>
        <v>1822092</v>
      </c>
      <c r="J76" s="25">
        <f t="shared" si="13"/>
        <v>1238333</v>
      </c>
      <c r="K76" s="25">
        <f t="shared" si="13"/>
        <v>583759</v>
      </c>
      <c r="L76" s="25">
        <f t="shared" si="13"/>
        <v>0</v>
      </c>
      <c r="M76" s="25">
        <f t="shared" si="13"/>
        <v>91644</v>
      </c>
      <c r="N76" s="25">
        <f t="shared" si="13"/>
        <v>0</v>
      </c>
      <c r="O76" s="25">
        <f t="shared" si="13"/>
        <v>0</v>
      </c>
      <c r="P76" s="25">
        <f t="shared" si="13"/>
        <v>0</v>
      </c>
      <c r="Q76" s="25">
        <f t="shared" si="13"/>
        <v>10000</v>
      </c>
      <c r="R76" s="25">
        <f t="shared" si="13"/>
        <v>10000</v>
      </c>
      <c r="S76" s="25">
        <f t="shared" si="13"/>
        <v>0</v>
      </c>
      <c r="T76" s="25">
        <f t="shared" si="13"/>
        <v>0</v>
      </c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</row>
    <row r="77" spans="1:144" s="26" customFormat="1" ht="18" customHeight="1" hidden="1">
      <c r="A77" s="27"/>
      <c r="B77" s="28">
        <v>75011</v>
      </c>
      <c r="C77" s="28"/>
      <c r="D77" s="29" t="s">
        <v>22</v>
      </c>
      <c r="E77" s="29"/>
      <c r="F77" s="29"/>
      <c r="G77" s="10">
        <f aca="true" t="shared" si="14" ref="G77:T77">SUM(G78:G91)</f>
        <v>115775</v>
      </c>
      <c r="H77" s="10">
        <f t="shared" si="14"/>
        <v>115775</v>
      </c>
      <c r="I77" s="10">
        <f t="shared" si="14"/>
        <v>115175</v>
      </c>
      <c r="J77" s="10">
        <f t="shared" si="14"/>
        <v>86520</v>
      </c>
      <c r="K77" s="10">
        <f t="shared" si="14"/>
        <v>28655</v>
      </c>
      <c r="L77" s="10">
        <f t="shared" si="14"/>
        <v>0</v>
      </c>
      <c r="M77" s="10">
        <f t="shared" si="14"/>
        <v>600</v>
      </c>
      <c r="N77" s="10">
        <f t="shared" si="14"/>
        <v>0</v>
      </c>
      <c r="O77" s="10">
        <f t="shared" si="14"/>
        <v>0</v>
      </c>
      <c r="P77" s="10">
        <f t="shared" si="14"/>
        <v>0</v>
      </c>
      <c r="Q77" s="10">
        <f t="shared" si="14"/>
        <v>0</v>
      </c>
      <c r="R77" s="10">
        <f t="shared" si="14"/>
        <v>0</v>
      </c>
      <c r="S77" s="10">
        <f t="shared" si="14"/>
        <v>0</v>
      </c>
      <c r="T77" s="10">
        <f t="shared" si="14"/>
        <v>0</v>
      </c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</row>
    <row r="78" spans="1:144" s="26" customFormat="1" ht="27" customHeight="1" hidden="1">
      <c r="A78" s="27"/>
      <c r="B78" s="28"/>
      <c r="C78" s="28" t="s">
        <v>144</v>
      </c>
      <c r="D78" s="29" t="s">
        <v>159</v>
      </c>
      <c r="E78" s="29"/>
      <c r="F78" s="29"/>
      <c r="G78" s="10">
        <v>600</v>
      </c>
      <c r="H78" s="10">
        <v>600</v>
      </c>
      <c r="I78" s="10">
        <v>0</v>
      </c>
      <c r="J78" s="10">
        <v>0</v>
      </c>
      <c r="K78" s="10">
        <v>0</v>
      </c>
      <c r="L78" s="10">
        <v>0</v>
      </c>
      <c r="M78" s="70">
        <v>600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</row>
    <row r="79" spans="1:144" s="26" customFormat="1" ht="18" customHeight="1" hidden="1">
      <c r="A79" s="27"/>
      <c r="B79" s="28"/>
      <c r="C79" s="28">
        <v>4010</v>
      </c>
      <c r="D79" s="29" t="s">
        <v>160</v>
      </c>
      <c r="E79" s="29"/>
      <c r="F79" s="29"/>
      <c r="G79" s="10">
        <v>69300</v>
      </c>
      <c r="H79" s="10">
        <v>69300</v>
      </c>
      <c r="I79" s="10">
        <v>69300</v>
      </c>
      <c r="J79" s="10">
        <v>69300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</row>
    <row r="80" spans="1:144" s="26" customFormat="1" ht="18" customHeight="1" hidden="1">
      <c r="A80" s="27"/>
      <c r="B80" s="28"/>
      <c r="C80" s="28">
        <v>4040</v>
      </c>
      <c r="D80" s="29" t="s">
        <v>161</v>
      </c>
      <c r="E80" s="29"/>
      <c r="F80" s="29"/>
      <c r="G80" s="10">
        <v>5165</v>
      </c>
      <c r="H80" s="10">
        <v>5165</v>
      </c>
      <c r="I80" s="10">
        <v>5165</v>
      </c>
      <c r="J80" s="10">
        <v>5165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</row>
    <row r="81" spans="1:144" s="26" customFormat="1" ht="18" customHeight="1" hidden="1">
      <c r="A81" s="27"/>
      <c r="B81" s="28"/>
      <c r="C81" s="28">
        <v>4110</v>
      </c>
      <c r="D81" s="29" t="s">
        <v>129</v>
      </c>
      <c r="E81" s="29"/>
      <c r="F81" s="29"/>
      <c r="G81" s="10">
        <v>11245</v>
      </c>
      <c r="H81" s="10">
        <v>11245</v>
      </c>
      <c r="I81" s="10">
        <v>11245</v>
      </c>
      <c r="J81" s="10">
        <v>11245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</row>
    <row r="82" spans="1:144" s="26" customFormat="1" ht="18" customHeight="1" hidden="1">
      <c r="A82" s="27"/>
      <c r="B82" s="28"/>
      <c r="C82" s="28">
        <v>4120</v>
      </c>
      <c r="D82" s="29" t="s">
        <v>162</v>
      </c>
      <c r="E82" s="29"/>
      <c r="F82" s="29"/>
      <c r="G82" s="10">
        <v>210</v>
      </c>
      <c r="H82" s="10">
        <v>210</v>
      </c>
      <c r="I82" s="10">
        <v>210</v>
      </c>
      <c r="J82" s="10">
        <v>210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</row>
    <row r="83" spans="1:144" s="26" customFormat="1" ht="18" customHeight="1" hidden="1">
      <c r="A83" s="27"/>
      <c r="B83" s="28"/>
      <c r="C83" s="28">
        <v>4170</v>
      </c>
      <c r="D83" s="29" t="s">
        <v>130</v>
      </c>
      <c r="E83" s="29"/>
      <c r="F83" s="29"/>
      <c r="G83" s="10">
        <v>600</v>
      </c>
      <c r="H83" s="10">
        <v>600</v>
      </c>
      <c r="I83" s="10">
        <v>600</v>
      </c>
      <c r="J83" s="10">
        <v>600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</row>
    <row r="84" spans="1:144" s="26" customFormat="1" ht="18" customHeight="1" hidden="1">
      <c r="A84" s="27"/>
      <c r="B84" s="28"/>
      <c r="C84" s="28" t="s">
        <v>145</v>
      </c>
      <c r="D84" s="29" t="s">
        <v>131</v>
      </c>
      <c r="E84" s="29"/>
      <c r="F84" s="29"/>
      <c r="G84" s="10">
        <v>8600</v>
      </c>
      <c r="H84" s="10">
        <v>8600</v>
      </c>
      <c r="I84" s="10">
        <v>8600</v>
      </c>
      <c r="J84" s="10">
        <v>0</v>
      </c>
      <c r="K84" s="10">
        <v>8600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</row>
    <row r="85" spans="1:144" s="26" customFormat="1" ht="18" customHeight="1" hidden="1">
      <c r="A85" s="27"/>
      <c r="B85" s="28"/>
      <c r="C85" s="28" t="s">
        <v>146</v>
      </c>
      <c r="D85" s="29" t="s">
        <v>163</v>
      </c>
      <c r="E85" s="29"/>
      <c r="F85" s="29"/>
      <c r="G85" s="10">
        <v>100</v>
      </c>
      <c r="H85" s="10">
        <v>100</v>
      </c>
      <c r="I85" s="10">
        <v>100</v>
      </c>
      <c r="J85" s="10">
        <v>0</v>
      </c>
      <c r="K85" s="10">
        <v>100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</row>
    <row r="86" spans="1:144" s="26" customFormat="1" ht="18" customHeight="1" hidden="1">
      <c r="A86" s="27"/>
      <c r="B86" s="28"/>
      <c r="C86" s="28" t="s">
        <v>142</v>
      </c>
      <c r="D86" s="29" t="s">
        <v>133</v>
      </c>
      <c r="E86" s="29"/>
      <c r="F86" s="29"/>
      <c r="G86" s="10">
        <v>16000</v>
      </c>
      <c r="H86" s="10">
        <v>16000</v>
      </c>
      <c r="I86" s="10">
        <v>16000</v>
      </c>
      <c r="J86" s="10">
        <v>0</v>
      </c>
      <c r="K86" s="10">
        <v>16000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</row>
    <row r="87" spans="1:144" s="26" customFormat="1" ht="18" customHeight="1" hidden="1">
      <c r="A87" s="27"/>
      <c r="B87" s="28"/>
      <c r="C87" s="28" t="s">
        <v>147</v>
      </c>
      <c r="D87" s="29" t="s">
        <v>164</v>
      </c>
      <c r="E87" s="29"/>
      <c r="F87" s="29"/>
      <c r="G87" s="10">
        <v>100</v>
      </c>
      <c r="H87" s="10">
        <v>100</v>
      </c>
      <c r="I87" s="10">
        <v>100</v>
      </c>
      <c r="J87" s="10">
        <v>0</v>
      </c>
      <c r="K87" s="10">
        <v>100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</row>
    <row r="88" spans="1:144" s="26" customFormat="1" ht="18" customHeight="1" hidden="1">
      <c r="A88" s="27"/>
      <c r="B88" s="28"/>
      <c r="C88" s="28">
        <v>4440</v>
      </c>
      <c r="D88" s="29" t="s">
        <v>165</v>
      </c>
      <c r="E88" s="29"/>
      <c r="F88" s="29"/>
      <c r="G88" s="10">
        <v>3105</v>
      </c>
      <c r="H88" s="10">
        <v>3105</v>
      </c>
      <c r="I88" s="10">
        <v>3105</v>
      </c>
      <c r="J88" s="10">
        <v>0</v>
      </c>
      <c r="K88" s="10">
        <v>3105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</row>
    <row r="89" spans="1:144" s="26" customFormat="1" ht="12.75" hidden="1">
      <c r="A89" s="27"/>
      <c r="B89" s="28"/>
      <c r="C89" s="28">
        <v>4510</v>
      </c>
      <c r="D89" s="29" t="s">
        <v>302</v>
      </c>
      <c r="E89" s="29"/>
      <c r="F89" s="29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</row>
    <row r="90" spans="1:144" s="26" customFormat="1" ht="27.75" customHeight="1" hidden="1">
      <c r="A90" s="27"/>
      <c r="B90" s="28"/>
      <c r="C90" s="28">
        <v>4610</v>
      </c>
      <c r="D90" s="29" t="s">
        <v>140</v>
      </c>
      <c r="E90" s="29"/>
      <c r="F90" s="29"/>
      <c r="G90" s="10">
        <v>50</v>
      </c>
      <c r="H90" s="10">
        <v>50</v>
      </c>
      <c r="I90" s="10">
        <v>50</v>
      </c>
      <c r="J90" s="10">
        <v>0</v>
      </c>
      <c r="K90" s="10">
        <v>50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</row>
    <row r="91" spans="1:144" s="26" customFormat="1" ht="25.5" hidden="1">
      <c r="A91" s="27"/>
      <c r="B91" s="28"/>
      <c r="C91" s="28" t="s">
        <v>148</v>
      </c>
      <c r="D91" s="29" t="s">
        <v>166</v>
      </c>
      <c r="E91" s="29"/>
      <c r="F91" s="29"/>
      <c r="G91" s="10">
        <v>700</v>
      </c>
      <c r="H91" s="10">
        <v>700</v>
      </c>
      <c r="I91" s="10">
        <v>700</v>
      </c>
      <c r="J91" s="10">
        <v>0</v>
      </c>
      <c r="K91" s="10">
        <v>700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</row>
    <row r="92" spans="1:144" s="26" customFormat="1" ht="29.25" customHeight="1">
      <c r="A92" s="27"/>
      <c r="B92" s="28">
        <v>75022</v>
      </c>
      <c r="C92" s="28"/>
      <c r="D92" s="29" t="s">
        <v>486</v>
      </c>
      <c r="E92" s="29">
        <v>5400</v>
      </c>
      <c r="F92" s="29"/>
      <c r="G92" s="29">
        <f aca="true" t="shared" si="15" ref="G92:T92">SUM(G93:G96)</f>
        <v>71684</v>
      </c>
      <c r="H92" s="29">
        <f t="shared" si="15"/>
        <v>71684</v>
      </c>
      <c r="I92" s="29">
        <f t="shared" si="15"/>
        <v>3140</v>
      </c>
      <c r="J92" s="29">
        <f t="shared" si="15"/>
        <v>0</v>
      </c>
      <c r="K92" s="29">
        <f t="shared" si="15"/>
        <v>3140</v>
      </c>
      <c r="L92" s="29">
        <f t="shared" si="15"/>
        <v>0</v>
      </c>
      <c r="M92" s="29">
        <f t="shared" si="15"/>
        <v>68544</v>
      </c>
      <c r="N92" s="29">
        <f t="shared" si="15"/>
        <v>0</v>
      </c>
      <c r="O92" s="29">
        <f t="shared" si="15"/>
        <v>0</v>
      </c>
      <c r="P92" s="29">
        <f t="shared" si="15"/>
        <v>0</v>
      </c>
      <c r="Q92" s="29">
        <f t="shared" si="15"/>
        <v>0</v>
      </c>
      <c r="R92" s="29">
        <f t="shared" si="15"/>
        <v>0</v>
      </c>
      <c r="S92" s="29">
        <f t="shared" si="15"/>
        <v>0</v>
      </c>
      <c r="T92" s="29">
        <f t="shared" si="15"/>
        <v>0</v>
      </c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</row>
    <row r="93" spans="1:144" s="26" customFormat="1" ht="25.5" customHeight="1">
      <c r="A93" s="27"/>
      <c r="B93" s="28"/>
      <c r="C93" s="28">
        <v>3030</v>
      </c>
      <c r="D93" s="29" t="s">
        <v>169</v>
      </c>
      <c r="E93" s="29">
        <v>5400</v>
      </c>
      <c r="F93" s="29"/>
      <c r="G93" s="10">
        <v>68544</v>
      </c>
      <c r="H93" s="10">
        <v>68544</v>
      </c>
      <c r="I93" s="10">
        <v>0</v>
      </c>
      <c r="J93" s="10">
        <v>0</v>
      </c>
      <c r="K93" s="10">
        <v>0</v>
      </c>
      <c r="L93" s="10">
        <v>0</v>
      </c>
      <c r="M93" s="10">
        <v>68544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</row>
    <row r="94" spans="1:144" s="26" customFormat="1" ht="18" customHeight="1" hidden="1">
      <c r="A94" s="27"/>
      <c r="B94" s="28"/>
      <c r="C94" s="28">
        <v>4210</v>
      </c>
      <c r="D94" s="29" t="s">
        <v>131</v>
      </c>
      <c r="E94" s="29"/>
      <c r="F94" s="29"/>
      <c r="G94" s="10">
        <v>1800</v>
      </c>
      <c r="H94" s="10">
        <v>1800</v>
      </c>
      <c r="I94" s="10">
        <v>1800</v>
      </c>
      <c r="J94" s="10">
        <v>0</v>
      </c>
      <c r="K94" s="10">
        <v>1800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</row>
    <row r="95" spans="1:144" s="26" customFormat="1" ht="18" customHeight="1" hidden="1">
      <c r="A95" s="27"/>
      <c r="B95" s="28"/>
      <c r="C95" s="28" t="s">
        <v>142</v>
      </c>
      <c r="D95" s="29" t="s">
        <v>133</v>
      </c>
      <c r="E95" s="29"/>
      <c r="F95" s="29"/>
      <c r="G95" s="10">
        <v>500</v>
      </c>
      <c r="H95" s="10">
        <v>500</v>
      </c>
      <c r="I95" s="10">
        <v>500</v>
      </c>
      <c r="J95" s="10">
        <v>0</v>
      </c>
      <c r="K95" s="10">
        <v>500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</row>
    <row r="96" spans="1:144" s="26" customFormat="1" ht="39" customHeight="1" hidden="1">
      <c r="A96" s="27"/>
      <c r="B96" s="28"/>
      <c r="C96" s="28" t="s">
        <v>149</v>
      </c>
      <c r="D96" s="29" t="s">
        <v>485</v>
      </c>
      <c r="E96" s="29"/>
      <c r="F96" s="29"/>
      <c r="G96" s="10">
        <v>840</v>
      </c>
      <c r="H96" s="10">
        <v>840</v>
      </c>
      <c r="I96" s="10">
        <v>840</v>
      </c>
      <c r="J96" s="10">
        <v>0</v>
      </c>
      <c r="K96" s="10">
        <v>840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</row>
    <row r="97" spans="1:144" s="26" customFormat="1" ht="26.25" customHeight="1">
      <c r="A97" s="27"/>
      <c r="B97" s="28">
        <v>75023</v>
      </c>
      <c r="C97" s="28"/>
      <c r="D97" s="29" t="s">
        <v>487</v>
      </c>
      <c r="E97" s="29">
        <f>SUM(E98:E126)</f>
        <v>8000</v>
      </c>
      <c r="F97" s="29">
        <f aca="true" t="shared" si="16" ref="F97:T97">SUM(F98:F126)</f>
        <v>8000</v>
      </c>
      <c r="G97" s="29">
        <f t="shared" si="16"/>
        <v>1651847</v>
      </c>
      <c r="H97" s="29">
        <f t="shared" si="16"/>
        <v>1641847</v>
      </c>
      <c r="I97" s="29">
        <f t="shared" si="16"/>
        <v>1637847</v>
      </c>
      <c r="J97" s="29">
        <f t="shared" si="16"/>
        <v>1146573</v>
      </c>
      <c r="K97" s="29">
        <f t="shared" si="16"/>
        <v>491274</v>
      </c>
      <c r="L97" s="29">
        <f t="shared" si="16"/>
        <v>0</v>
      </c>
      <c r="M97" s="29">
        <f t="shared" si="16"/>
        <v>4000</v>
      </c>
      <c r="N97" s="29">
        <f t="shared" si="16"/>
        <v>0</v>
      </c>
      <c r="O97" s="29">
        <f t="shared" si="16"/>
        <v>0</v>
      </c>
      <c r="P97" s="29">
        <f t="shared" si="16"/>
        <v>0</v>
      </c>
      <c r="Q97" s="29">
        <f t="shared" si="16"/>
        <v>10000</v>
      </c>
      <c r="R97" s="29">
        <f t="shared" si="16"/>
        <v>10000</v>
      </c>
      <c r="S97" s="29">
        <f t="shared" si="16"/>
        <v>0</v>
      </c>
      <c r="T97" s="29">
        <f t="shared" si="16"/>
        <v>0</v>
      </c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</row>
    <row r="98" spans="1:144" s="26" customFormat="1" ht="27" customHeight="1" hidden="1">
      <c r="A98" s="27"/>
      <c r="B98" s="28"/>
      <c r="C98" s="28">
        <v>3020</v>
      </c>
      <c r="D98" s="29" t="s">
        <v>488</v>
      </c>
      <c r="E98" s="29"/>
      <c r="F98" s="29"/>
      <c r="G98" s="10">
        <v>4000</v>
      </c>
      <c r="H98" s="10">
        <v>4000</v>
      </c>
      <c r="I98" s="10">
        <v>0</v>
      </c>
      <c r="J98" s="10">
        <v>0</v>
      </c>
      <c r="K98" s="10">
        <v>0</v>
      </c>
      <c r="L98" s="10">
        <v>0</v>
      </c>
      <c r="M98" s="70">
        <v>4000</v>
      </c>
      <c r="N98" s="70">
        <v>0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10">
        <v>0</v>
      </c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</row>
    <row r="99" spans="1:144" s="26" customFormat="1" ht="18" customHeight="1" hidden="1">
      <c r="A99" s="27"/>
      <c r="B99" s="28"/>
      <c r="C99" s="28">
        <v>4010</v>
      </c>
      <c r="D99" s="29" t="s">
        <v>160</v>
      </c>
      <c r="E99" s="29"/>
      <c r="F99" s="29"/>
      <c r="G99" s="10">
        <v>908740</v>
      </c>
      <c r="H99" s="10">
        <v>908740</v>
      </c>
      <c r="I99" s="10">
        <v>908740</v>
      </c>
      <c r="J99" s="10">
        <v>908740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</row>
    <row r="100" spans="1:144" s="26" customFormat="1" ht="18" customHeight="1" hidden="1">
      <c r="A100" s="27"/>
      <c r="B100" s="28"/>
      <c r="C100" s="28">
        <v>4040</v>
      </c>
      <c r="D100" s="29" t="s">
        <v>170</v>
      </c>
      <c r="E100" s="29"/>
      <c r="F100" s="29"/>
      <c r="G100" s="10">
        <v>67140</v>
      </c>
      <c r="H100" s="10">
        <v>67140</v>
      </c>
      <c r="I100" s="10">
        <v>67140</v>
      </c>
      <c r="J100" s="10">
        <v>67140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</row>
    <row r="101" spans="1:144" s="26" customFormat="1" ht="18" customHeight="1" hidden="1">
      <c r="A101" s="27"/>
      <c r="B101" s="28"/>
      <c r="C101" s="28">
        <v>4110</v>
      </c>
      <c r="D101" s="29" t="s">
        <v>129</v>
      </c>
      <c r="E101" s="29"/>
      <c r="F101" s="29"/>
      <c r="G101" s="10">
        <v>142567</v>
      </c>
      <c r="H101" s="10">
        <v>142567</v>
      </c>
      <c r="I101" s="10">
        <v>142567</v>
      </c>
      <c r="J101" s="10">
        <v>142567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</row>
    <row r="102" spans="1:144" s="26" customFormat="1" ht="18" customHeight="1" hidden="1">
      <c r="A102" s="27"/>
      <c r="B102" s="28"/>
      <c r="C102" s="28">
        <v>4120</v>
      </c>
      <c r="D102" s="29" t="s">
        <v>162</v>
      </c>
      <c r="E102" s="29"/>
      <c r="F102" s="29"/>
      <c r="G102" s="10">
        <v>23126</v>
      </c>
      <c r="H102" s="10">
        <v>23126</v>
      </c>
      <c r="I102" s="10">
        <v>23126</v>
      </c>
      <c r="J102" s="10">
        <v>23126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</row>
    <row r="103" spans="1:144" s="26" customFormat="1" ht="18" customHeight="1" hidden="1">
      <c r="A103" s="27"/>
      <c r="B103" s="28"/>
      <c r="C103" s="28" t="s">
        <v>150</v>
      </c>
      <c r="D103" s="29" t="s">
        <v>171</v>
      </c>
      <c r="E103" s="29"/>
      <c r="F103" s="29"/>
      <c r="G103" s="10">
        <v>500</v>
      </c>
      <c r="H103" s="10">
        <v>500</v>
      </c>
      <c r="I103" s="10">
        <v>500</v>
      </c>
      <c r="J103" s="10">
        <v>0</v>
      </c>
      <c r="K103" s="10">
        <v>500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</row>
    <row r="104" spans="1:144" s="26" customFormat="1" ht="18" customHeight="1" hidden="1">
      <c r="A104" s="27"/>
      <c r="B104" s="28"/>
      <c r="C104" s="28" t="s">
        <v>126</v>
      </c>
      <c r="D104" s="29" t="s">
        <v>130</v>
      </c>
      <c r="E104" s="29"/>
      <c r="F104" s="29"/>
      <c r="G104" s="10">
        <v>5000</v>
      </c>
      <c r="H104" s="10">
        <v>5000</v>
      </c>
      <c r="I104" s="10">
        <v>5000</v>
      </c>
      <c r="J104" s="10">
        <v>5000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</row>
    <row r="105" spans="1:144" s="26" customFormat="1" ht="18" customHeight="1" hidden="1">
      <c r="A105" s="27"/>
      <c r="B105" s="28"/>
      <c r="C105" s="28">
        <v>4210</v>
      </c>
      <c r="D105" s="29" t="s">
        <v>131</v>
      </c>
      <c r="E105" s="29"/>
      <c r="F105" s="29"/>
      <c r="G105" s="10">
        <v>136000</v>
      </c>
      <c r="H105" s="10">
        <v>136000</v>
      </c>
      <c r="I105" s="10">
        <v>136000</v>
      </c>
      <c r="J105" s="10">
        <v>0</v>
      </c>
      <c r="K105" s="10">
        <v>136000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</row>
    <row r="106" spans="1:144" s="26" customFormat="1" ht="27" customHeight="1" hidden="1">
      <c r="A106" s="27"/>
      <c r="B106" s="28"/>
      <c r="C106" s="28" t="s">
        <v>151</v>
      </c>
      <c r="D106" s="29" t="s">
        <v>489</v>
      </c>
      <c r="E106" s="29"/>
      <c r="F106" s="29"/>
      <c r="G106" s="10">
        <v>200</v>
      </c>
      <c r="H106" s="10">
        <v>200</v>
      </c>
      <c r="I106" s="10">
        <v>200</v>
      </c>
      <c r="J106" s="10">
        <v>0</v>
      </c>
      <c r="K106" s="10">
        <v>200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</row>
    <row r="107" spans="1:144" s="26" customFormat="1" ht="27" customHeight="1" hidden="1">
      <c r="A107" s="27"/>
      <c r="B107" s="28"/>
      <c r="C107" s="28">
        <v>4240</v>
      </c>
      <c r="D107" s="29" t="s">
        <v>206</v>
      </c>
      <c r="E107" s="29"/>
      <c r="F107" s="29"/>
      <c r="G107" s="10">
        <v>1000</v>
      </c>
      <c r="H107" s="10">
        <v>1000</v>
      </c>
      <c r="I107" s="10">
        <v>1000</v>
      </c>
      <c r="J107" s="10">
        <v>0</v>
      </c>
      <c r="K107" s="10">
        <v>1000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</row>
    <row r="108" spans="1:144" s="26" customFormat="1" ht="18" customHeight="1">
      <c r="A108" s="27"/>
      <c r="B108" s="28"/>
      <c r="C108" s="28">
        <v>4260</v>
      </c>
      <c r="D108" s="29" t="s">
        <v>139</v>
      </c>
      <c r="E108" s="29">
        <v>5000</v>
      </c>
      <c r="F108" s="29"/>
      <c r="G108" s="10">
        <v>110000</v>
      </c>
      <c r="H108" s="10">
        <v>110000</v>
      </c>
      <c r="I108" s="10">
        <v>110000</v>
      </c>
      <c r="J108" s="10">
        <v>0</v>
      </c>
      <c r="K108" s="10">
        <v>110000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</row>
    <row r="109" spans="1:144" s="26" customFormat="1" ht="18" customHeight="1">
      <c r="A109" s="27"/>
      <c r="B109" s="28"/>
      <c r="C109" s="28" t="s">
        <v>137</v>
      </c>
      <c r="D109" s="29" t="s">
        <v>132</v>
      </c>
      <c r="E109" s="29"/>
      <c r="F109" s="29">
        <v>8000</v>
      </c>
      <c r="G109" s="10">
        <v>16800</v>
      </c>
      <c r="H109" s="10">
        <v>16800</v>
      </c>
      <c r="I109" s="10">
        <v>16800</v>
      </c>
      <c r="J109" s="10">
        <v>0</v>
      </c>
      <c r="K109" s="10">
        <v>16800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</row>
    <row r="110" spans="1:144" s="26" customFormat="1" ht="18" customHeight="1" hidden="1">
      <c r="A110" s="27"/>
      <c r="B110" s="28"/>
      <c r="C110" s="28" t="s">
        <v>146</v>
      </c>
      <c r="D110" s="29" t="s">
        <v>163</v>
      </c>
      <c r="E110" s="29"/>
      <c r="F110" s="29"/>
      <c r="G110" s="10">
        <v>1800</v>
      </c>
      <c r="H110" s="10">
        <v>1800</v>
      </c>
      <c r="I110" s="10">
        <v>1800</v>
      </c>
      <c r="J110" s="10">
        <v>0</v>
      </c>
      <c r="K110" s="10">
        <v>1800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</row>
    <row r="111" spans="1:144" s="26" customFormat="1" ht="18" customHeight="1">
      <c r="A111" s="27"/>
      <c r="B111" s="28"/>
      <c r="C111" s="28">
        <v>4300</v>
      </c>
      <c r="D111" s="29" t="s">
        <v>133</v>
      </c>
      <c r="E111" s="29">
        <v>3000</v>
      </c>
      <c r="F111" s="29"/>
      <c r="G111" s="10">
        <v>83000</v>
      </c>
      <c r="H111" s="10">
        <v>83000</v>
      </c>
      <c r="I111" s="10">
        <v>83000</v>
      </c>
      <c r="J111" s="10">
        <v>0</v>
      </c>
      <c r="K111" s="10">
        <v>83000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</row>
    <row r="112" spans="1:144" s="26" customFormat="1" ht="18" customHeight="1" hidden="1">
      <c r="A112" s="27"/>
      <c r="B112" s="28"/>
      <c r="C112" s="28" t="s">
        <v>153</v>
      </c>
      <c r="D112" s="29" t="s">
        <v>491</v>
      </c>
      <c r="E112" s="29"/>
      <c r="F112" s="29"/>
      <c r="G112" s="10">
        <v>3800</v>
      </c>
      <c r="H112" s="10">
        <v>3800</v>
      </c>
      <c r="I112" s="10">
        <v>3800</v>
      </c>
      <c r="J112" s="10">
        <v>0</v>
      </c>
      <c r="K112" s="10">
        <v>3800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</row>
    <row r="113" spans="1:144" s="26" customFormat="1" ht="39.75" customHeight="1" hidden="1">
      <c r="A113" s="27"/>
      <c r="B113" s="28"/>
      <c r="C113" s="28" t="s">
        <v>149</v>
      </c>
      <c r="D113" s="29" t="s">
        <v>485</v>
      </c>
      <c r="E113" s="29"/>
      <c r="F113" s="29"/>
      <c r="G113" s="10">
        <v>6000</v>
      </c>
      <c r="H113" s="10">
        <v>6000</v>
      </c>
      <c r="I113" s="10">
        <v>6000</v>
      </c>
      <c r="J113" s="10">
        <v>0</v>
      </c>
      <c r="K113" s="10">
        <v>6000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</row>
    <row r="114" spans="1:144" s="26" customFormat="1" ht="39" customHeight="1" hidden="1">
      <c r="A114" s="27"/>
      <c r="B114" s="28"/>
      <c r="C114" s="28" t="s">
        <v>154</v>
      </c>
      <c r="D114" s="29" t="s">
        <v>490</v>
      </c>
      <c r="E114" s="29"/>
      <c r="F114" s="29"/>
      <c r="G114" s="10">
        <v>8000</v>
      </c>
      <c r="H114" s="10">
        <v>8000</v>
      </c>
      <c r="I114" s="10">
        <v>8000</v>
      </c>
      <c r="J114" s="10">
        <v>0</v>
      </c>
      <c r="K114" s="10">
        <v>8000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</row>
    <row r="115" spans="1:144" s="26" customFormat="1" ht="27" customHeight="1" hidden="1">
      <c r="A115" s="27"/>
      <c r="B115" s="28"/>
      <c r="C115" s="28">
        <v>4390</v>
      </c>
      <c r="D115" s="29" t="s">
        <v>296</v>
      </c>
      <c r="E115" s="29"/>
      <c r="F115" s="29"/>
      <c r="G115" s="10">
        <v>500</v>
      </c>
      <c r="H115" s="10">
        <v>500</v>
      </c>
      <c r="I115" s="10">
        <v>500</v>
      </c>
      <c r="J115" s="10">
        <v>0</v>
      </c>
      <c r="K115" s="10">
        <v>500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</row>
    <row r="116" spans="1:144" s="26" customFormat="1" ht="18" customHeight="1" hidden="1">
      <c r="A116" s="27"/>
      <c r="B116" s="28"/>
      <c r="C116" s="28">
        <v>4410</v>
      </c>
      <c r="D116" s="29" t="s">
        <v>164</v>
      </c>
      <c r="E116" s="29"/>
      <c r="F116" s="29"/>
      <c r="G116" s="10">
        <v>7500</v>
      </c>
      <c r="H116" s="10">
        <v>7500</v>
      </c>
      <c r="I116" s="10">
        <v>7500</v>
      </c>
      <c r="J116" s="10">
        <v>0</v>
      </c>
      <c r="K116" s="10">
        <v>7500</v>
      </c>
      <c r="L116" s="10">
        <v>0</v>
      </c>
      <c r="M116" s="70"/>
      <c r="N116" s="70"/>
      <c r="O116" s="70"/>
      <c r="P116" s="70"/>
      <c r="Q116" s="10">
        <v>0</v>
      </c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</row>
    <row r="117" spans="1:144" s="26" customFormat="1" ht="18" customHeight="1" hidden="1">
      <c r="A117" s="27"/>
      <c r="B117" s="28"/>
      <c r="C117" s="28">
        <v>4430</v>
      </c>
      <c r="D117" s="29" t="s">
        <v>134</v>
      </c>
      <c r="E117" s="29"/>
      <c r="F117" s="29"/>
      <c r="G117" s="10">
        <v>18000</v>
      </c>
      <c r="H117" s="10">
        <v>18000</v>
      </c>
      <c r="I117" s="10">
        <v>18000</v>
      </c>
      <c r="J117" s="10">
        <v>0</v>
      </c>
      <c r="K117" s="10">
        <v>18000</v>
      </c>
      <c r="L117" s="10">
        <v>0</v>
      </c>
      <c r="M117" s="70"/>
      <c r="N117" s="70"/>
      <c r="O117" s="70"/>
      <c r="P117" s="70"/>
      <c r="Q117" s="10">
        <v>0</v>
      </c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</row>
    <row r="118" spans="1:144" s="26" customFormat="1" ht="18" customHeight="1" hidden="1">
      <c r="A118" s="27"/>
      <c r="B118" s="28"/>
      <c r="C118" s="28">
        <v>4440</v>
      </c>
      <c r="D118" s="29" t="s">
        <v>165</v>
      </c>
      <c r="E118" s="29"/>
      <c r="F118" s="29"/>
      <c r="G118" s="10">
        <v>32640</v>
      </c>
      <c r="H118" s="10">
        <v>32640</v>
      </c>
      <c r="I118" s="10">
        <v>32640</v>
      </c>
      <c r="J118" s="10">
        <v>0</v>
      </c>
      <c r="K118" s="10">
        <v>32640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</row>
    <row r="119" spans="1:144" s="26" customFormat="1" ht="18" customHeight="1" hidden="1">
      <c r="A119" s="27"/>
      <c r="B119" s="28"/>
      <c r="C119" s="28" t="s">
        <v>155</v>
      </c>
      <c r="D119" s="29" t="s">
        <v>24</v>
      </c>
      <c r="E119" s="29"/>
      <c r="F119" s="29"/>
      <c r="G119" s="10">
        <v>51579</v>
      </c>
      <c r="H119" s="10">
        <v>51579</v>
      </c>
      <c r="I119" s="10">
        <v>51579</v>
      </c>
      <c r="J119" s="10">
        <v>0</v>
      </c>
      <c r="K119" s="10">
        <v>51579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</row>
    <row r="120" spans="1:144" s="26" customFormat="1" ht="18" customHeight="1" hidden="1">
      <c r="A120" s="27"/>
      <c r="B120" s="28"/>
      <c r="C120" s="28" t="s">
        <v>156</v>
      </c>
      <c r="D120" s="29" t="s">
        <v>511</v>
      </c>
      <c r="E120" s="29"/>
      <c r="F120" s="29"/>
      <c r="G120" s="10">
        <v>1465</v>
      </c>
      <c r="H120" s="10">
        <v>1465</v>
      </c>
      <c r="I120" s="10">
        <v>1465</v>
      </c>
      <c r="J120" s="10">
        <v>0</v>
      </c>
      <c r="K120" s="10">
        <v>1465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</row>
    <row r="121" spans="1:144" s="26" customFormat="1" ht="18" customHeight="1" hidden="1">
      <c r="A121" s="27"/>
      <c r="B121" s="28"/>
      <c r="C121" s="28">
        <v>4510</v>
      </c>
      <c r="D121" s="29" t="s">
        <v>302</v>
      </c>
      <c r="E121" s="29"/>
      <c r="F121" s="29"/>
      <c r="G121" s="10">
        <v>300</v>
      </c>
      <c r="H121" s="10">
        <v>300</v>
      </c>
      <c r="I121" s="10">
        <v>300</v>
      </c>
      <c r="J121" s="10">
        <v>0</v>
      </c>
      <c r="K121" s="10">
        <v>300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</row>
    <row r="122" spans="1:144" s="26" customFormat="1" ht="18" customHeight="1" hidden="1">
      <c r="A122" s="27"/>
      <c r="B122" s="28"/>
      <c r="C122" s="28" t="s">
        <v>157</v>
      </c>
      <c r="D122" s="29" t="s">
        <v>492</v>
      </c>
      <c r="E122" s="29"/>
      <c r="F122" s="29"/>
      <c r="G122" s="10">
        <v>4680</v>
      </c>
      <c r="H122" s="10">
        <v>4680</v>
      </c>
      <c r="I122" s="10">
        <v>4680</v>
      </c>
      <c r="J122" s="10">
        <v>0</v>
      </c>
      <c r="K122" s="10">
        <v>4680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</row>
    <row r="123" spans="1:144" s="26" customFormat="1" ht="18" customHeight="1" hidden="1">
      <c r="A123" s="27"/>
      <c r="B123" s="28"/>
      <c r="C123" s="28">
        <v>4580</v>
      </c>
      <c r="D123" s="29" t="s">
        <v>20</v>
      </c>
      <c r="E123" s="29"/>
      <c r="F123" s="29"/>
      <c r="G123" s="10">
        <v>10</v>
      </c>
      <c r="H123" s="10">
        <v>10</v>
      </c>
      <c r="I123" s="10">
        <v>10</v>
      </c>
      <c r="J123" s="10">
        <v>0</v>
      </c>
      <c r="K123" s="10">
        <v>10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</row>
    <row r="124" spans="1:144" s="26" customFormat="1" ht="26.25" customHeight="1" hidden="1">
      <c r="A124" s="27"/>
      <c r="B124" s="28"/>
      <c r="C124" s="28" t="s">
        <v>138</v>
      </c>
      <c r="D124" s="29" t="s">
        <v>140</v>
      </c>
      <c r="E124" s="29"/>
      <c r="F124" s="29"/>
      <c r="G124" s="10">
        <v>500</v>
      </c>
      <c r="H124" s="10">
        <v>500</v>
      </c>
      <c r="I124" s="10">
        <v>500</v>
      </c>
      <c r="J124" s="10">
        <v>0</v>
      </c>
      <c r="K124" s="10">
        <v>500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</row>
    <row r="125" spans="1:144" s="26" customFormat="1" ht="25.5" hidden="1">
      <c r="A125" s="27"/>
      <c r="B125" s="28"/>
      <c r="C125" s="28" t="s">
        <v>148</v>
      </c>
      <c r="D125" s="29" t="s">
        <v>166</v>
      </c>
      <c r="E125" s="29"/>
      <c r="F125" s="29"/>
      <c r="G125" s="10">
        <v>7000</v>
      </c>
      <c r="H125" s="10">
        <v>7000</v>
      </c>
      <c r="I125" s="10">
        <v>7000</v>
      </c>
      <c r="J125" s="10">
        <v>0</v>
      </c>
      <c r="K125" s="10">
        <v>7000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</row>
    <row r="126" spans="1:144" s="26" customFormat="1" ht="25.5" hidden="1">
      <c r="A126" s="27"/>
      <c r="B126" s="28"/>
      <c r="C126" s="28">
        <v>6050</v>
      </c>
      <c r="D126" s="29" t="s">
        <v>141</v>
      </c>
      <c r="E126" s="29"/>
      <c r="F126" s="29"/>
      <c r="G126" s="10">
        <v>10000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10000</v>
      </c>
      <c r="R126" s="10">
        <v>10000</v>
      </c>
      <c r="S126" s="10">
        <v>0</v>
      </c>
      <c r="T126" s="10">
        <v>0</v>
      </c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</row>
    <row r="127" spans="1:144" s="26" customFormat="1" ht="18" customHeight="1" hidden="1">
      <c r="A127" s="27"/>
      <c r="B127" s="28">
        <v>75056</v>
      </c>
      <c r="C127" s="28"/>
      <c r="D127" s="29" t="s">
        <v>402</v>
      </c>
      <c r="E127" s="29">
        <f>E128+E130+E131+E132+E133+E129</f>
        <v>0</v>
      </c>
      <c r="F127" s="29">
        <f aca="true" t="shared" si="17" ref="F127:T127">F128+F130+F131+F132+F133+F129</f>
        <v>0</v>
      </c>
      <c r="G127" s="29">
        <f t="shared" si="17"/>
        <v>24540</v>
      </c>
      <c r="H127" s="29">
        <f t="shared" si="17"/>
        <v>24540</v>
      </c>
      <c r="I127" s="29">
        <f t="shared" si="17"/>
        <v>6040</v>
      </c>
      <c r="J127" s="29">
        <f t="shared" si="17"/>
        <v>5240</v>
      </c>
      <c r="K127" s="29">
        <f t="shared" si="17"/>
        <v>800</v>
      </c>
      <c r="L127" s="29">
        <f t="shared" si="17"/>
        <v>0</v>
      </c>
      <c r="M127" s="29">
        <f t="shared" si="17"/>
        <v>18500</v>
      </c>
      <c r="N127" s="29">
        <f t="shared" si="17"/>
        <v>0</v>
      </c>
      <c r="O127" s="29">
        <f t="shared" si="17"/>
        <v>0</v>
      </c>
      <c r="P127" s="29">
        <f t="shared" si="17"/>
        <v>0</v>
      </c>
      <c r="Q127" s="29">
        <f t="shared" si="17"/>
        <v>0</v>
      </c>
      <c r="R127" s="29">
        <f t="shared" si="17"/>
        <v>0</v>
      </c>
      <c r="S127" s="29">
        <f t="shared" si="17"/>
        <v>0</v>
      </c>
      <c r="T127" s="29">
        <f t="shared" si="17"/>
        <v>0</v>
      </c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</row>
    <row r="128" spans="1:144" s="26" customFormat="1" ht="26.25" customHeight="1" hidden="1">
      <c r="A128" s="27"/>
      <c r="B128" s="28"/>
      <c r="C128" s="28">
        <v>3020</v>
      </c>
      <c r="D128" s="29" t="s">
        <v>159</v>
      </c>
      <c r="E128" s="29"/>
      <c r="F128" s="29"/>
      <c r="G128" s="10">
        <v>6400</v>
      </c>
      <c r="H128" s="10">
        <v>6400</v>
      </c>
      <c r="I128" s="10">
        <v>0</v>
      </c>
      <c r="J128" s="10">
        <v>0</v>
      </c>
      <c r="K128" s="10">
        <v>0</v>
      </c>
      <c r="L128" s="10">
        <v>0</v>
      </c>
      <c r="M128" s="10">
        <v>6400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</row>
    <row r="129" spans="1:144" s="26" customFormat="1" ht="26.25" customHeight="1" hidden="1">
      <c r="A129" s="27"/>
      <c r="B129" s="28"/>
      <c r="C129" s="45">
        <v>3040</v>
      </c>
      <c r="D129" s="201" t="s">
        <v>605</v>
      </c>
      <c r="E129" s="29"/>
      <c r="F129" s="29">
        <v>0</v>
      </c>
      <c r="G129" s="10">
        <v>12100</v>
      </c>
      <c r="H129" s="10">
        <v>12100</v>
      </c>
      <c r="I129" s="10">
        <v>0</v>
      </c>
      <c r="J129" s="10">
        <v>0</v>
      </c>
      <c r="K129" s="10">
        <v>0</v>
      </c>
      <c r="L129" s="10">
        <v>0</v>
      </c>
      <c r="M129" s="10">
        <v>12100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</row>
    <row r="130" spans="1:144" s="26" customFormat="1" ht="18" customHeight="1" hidden="1">
      <c r="A130" s="27"/>
      <c r="B130" s="28"/>
      <c r="C130" s="28">
        <v>4110</v>
      </c>
      <c r="D130" s="29" t="s">
        <v>129</v>
      </c>
      <c r="E130" s="29"/>
      <c r="F130" s="29"/>
      <c r="G130" s="10">
        <v>3065</v>
      </c>
      <c r="H130" s="10">
        <v>3065</v>
      </c>
      <c r="I130" s="10">
        <v>3065</v>
      </c>
      <c r="J130" s="10">
        <v>3065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</row>
    <row r="131" spans="1:144" s="26" customFormat="1" ht="18" customHeight="1" hidden="1">
      <c r="A131" s="27"/>
      <c r="B131" s="28"/>
      <c r="C131" s="28">
        <v>4120</v>
      </c>
      <c r="D131" s="29" t="s">
        <v>162</v>
      </c>
      <c r="E131" s="29"/>
      <c r="F131" s="29"/>
      <c r="G131" s="10">
        <v>495</v>
      </c>
      <c r="H131" s="10">
        <v>495</v>
      </c>
      <c r="I131" s="10">
        <v>495</v>
      </c>
      <c r="J131" s="10">
        <v>495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</row>
    <row r="132" spans="1:144" s="26" customFormat="1" ht="18" customHeight="1" hidden="1">
      <c r="A132" s="27"/>
      <c r="B132" s="28"/>
      <c r="C132" s="28">
        <v>4170</v>
      </c>
      <c r="D132" s="29" t="s">
        <v>130</v>
      </c>
      <c r="E132" s="29"/>
      <c r="F132" s="29"/>
      <c r="G132" s="10">
        <v>1680</v>
      </c>
      <c r="H132" s="10">
        <v>1680</v>
      </c>
      <c r="I132" s="10">
        <v>1680</v>
      </c>
      <c r="J132" s="10">
        <v>1680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</row>
    <row r="133" spans="1:144" s="26" customFormat="1" ht="18" customHeight="1" hidden="1">
      <c r="A133" s="27"/>
      <c r="B133" s="28"/>
      <c r="C133" s="28">
        <v>4210</v>
      </c>
      <c r="D133" s="29" t="s">
        <v>131</v>
      </c>
      <c r="E133" s="29"/>
      <c r="F133" s="29"/>
      <c r="G133" s="10">
        <v>800</v>
      </c>
      <c r="H133" s="10">
        <v>800</v>
      </c>
      <c r="I133" s="10">
        <v>800</v>
      </c>
      <c r="J133" s="10">
        <v>0</v>
      </c>
      <c r="K133" s="10">
        <v>800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</row>
    <row r="134" spans="1:144" s="26" customFormat="1" ht="27" customHeight="1" hidden="1">
      <c r="A134" s="27"/>
      <c r="B134" s="28" t="s">
        <v>143</v>
      </c>
      <c r="C134" s="28"/>
      <c r="D134" s="29" t="s">
        <v>493</v>
      </c>
      <c r="E134" s="29">
        <f>E135+E136+E137</f>
        <v>0</v>
      </c>
      <c r="F134" s="29"/>
      <c r="G134" s="29">
        <f aca="true" t="shared" si="18" ref="G134:T134">SUM(G136:G137)</f>
        <v>40000</v>
      </c>
      <c r="H134" s="29">
        <f t="shared" si="18"/>
        <v>40000</v>
      </c>
      <c r="I134" s="29">
        <f t="shared" si="18"/>
        <v>40000</v>
      </c>
      <c r="J134" s="29">
        <f t="shared" si="18"/>
        <v>0</v>
      </c>
      <c r="K134" s="29">
        <f t="shared" si="18"/>
        <v>40000</v>
      </c>
      <c r="L134" s="29">
        <f t="shared" si="18"/>
        <v>0</v>
      </c>
      <c r="M134" s="29">
        <f t="shared" si="18"/>
        <v>0</v>
      </c>
      <c r="N134" s="29">
        <f t="shared" si="18"/>
        <v>0</v>
      </c>
      <c r="O134" s="29">
        <f t="shared" si="18"/>
        <v>0</v>
      </c>
      <c r="P134" s="29">
        <f t="shared" si="18"/>
        <v>0</v>
      </c>
      <c r="Q134" s="29">
        <f t="shared" si="18"/>
        <v>0</v>
      </c>
      <c r="R134" s="29">
        <f t="shared" si="18"/>
        <v>0</v>
      </c>
      <c r="S134" s="29">
        <f t="shared" si="18"/>
        <v>0</v>
      </c>
      <c r="T134" s="29">
        <f t="shared" si="18"/>
        <v>0</v>
      </c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</row>
    <row r="135" spans="1:144" s="26" customFormat="1" ht="26.25" customHeight="1" hidden="1">
      <c r="A135" s="27"/>
      <c r="B135" s="28"/>
      <c r="C135" s="28">
        <v>3020</v>
      </c>
      <c r="D135" s="29" t="s">
        <v>159</v>
      </c>
      <c r="E135" s="29"/>
      <c r="F135" s="29"/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</row>
    <row r="136" spans="1:144" s="26" customFormat="1" ht="18" customHeight="1" hidden="1">
      <c r="A136" s="27"/>
      <c r="B136" s="28"/>
      <c r="C136" s="28" t="s">
        <v>145</v>
      </c>
      <c r="D136" s="29" t="s">
        <v>131</v>
      </c>
      <c r="E136" s="29"/>
      <c r="F136" s="29"/>
      <c r="G136" s="10">
        <v>22000</v>
      </c>
      <c r="H136" s="10">
        <v>22000</v>
      </c>
      <c r="I136" s="10">
        <v>22000</v>
      </c>
      <c r="J136" s="10">
        <v>0</v>
      </c>
      <c r="K136" s="10">
        <v>22000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</row>
    <row r="137" spans="1:144" s="26" customFormat="1" ht="18" customHeight="1" hidden="1">
      <c r="A137" s="27"/>
      <c r="B137" s="28"/>
      <c r="C137" s="28" t="s">
        <v>142</v>
      </c>
      <c r="D137" s="29" t="s">
        <v>133</v>
      </c>
      <c r="E137" s="29"/>
      <c r="F137" s="29"/>
      <c r="G137" s="10">
        <v>18000</v>
      </c>
      <c r="H137" s="10">
        <v>18000</v>
      </c>
      <c r="I137" s="10">
        <v>18000</v>
      </c>
      <c r="J137" s="10">
        <v>0</v>
      </c>
      <c r="K137" s="10">
        <v>18000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</row>
    <row r="138" spans="1:144" s="26" customFormat="1" ht="18" customHeight="1" hidden="1">
      <c r="A138" s="27"/>
      <c r="B138" s="28">
        <v>75095</v>
      </c>
      <c r="C138" s="28"/>
      <c r="D138" s="29" t="s">
        <v>19</v>
      </c>
      <c r="E138" s="29"/>
      <c r="F138" s="29"/>
      <c r="G138" s="29">
        <f aca="true" t="shared" si="19" ref="G138:T138">SUM(G139:G141)</f>
        <v>19890</v>
      </c>
      <c r="H138" s="29">
        <f t="shared" si="19"/>
        <v>19890</v>
      </c>
      <c r="I138" s="29">
        <f t="shared" si="19"/>
        <v>19890</v>
      </c>
      <c r="J138" s="29">
        <f t="shared" si="19"/>
        <v>0</v>
      </c>
      <c r="K138" s="29">
        <f t="shared" si="19"/>
        <v>19890</v>
      </c>
      <c r="L138" s="29">
        <f t="shared" si="19"/>
        <v>0</v>
      </c>
      <c r="M138" s="29">
        <f t="shared" si="19"/>
        <v>0</v>
      </c>
      <c r="N138" s="29">
        <f t="shared" si="19"/>
        <v>0</v>
      </c>
      <c r="O138" s="29">
        <f t="shared" si="19"/>
        <v>0</v>
      </c>
      <c r="P138" s="29">
        <f t="shared" si="19"/>
        <v>0</v>
      </c>
      <c r="Q138" s="29">
        <f t="shared" si="19"/>
        <v>0</v>
      </c>
      <c r="R138" s="29">
        <f t="shared" si="19"/>
        <v>0</v>
      </c>
      <c r="S138" s="29">
        <f t="shared" si="19"/>
        <v>0</v>
      </c>
      <c r="T138" s="29">
        <f t="shared" si="19"/>
        <v>0</v>
      </c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</row>
    <row r="139" spans="1:144" s="26" customFormat="1" ht="52.5" customHeight="1" hidden="1">
      <c r="A139" s="27"/>
      <c r="B139" s="28"/>
      <c r="C139" s="28" t="s">
        <v>158</v>
      </c>
      <c r="D139" s="29" t="s">
        <v>494</v>
      </c>
      <c r="E139" s="29"/>
      <c r="F139" s="29"/>
      <c r="G139" s="10">
        <v>4890</v>
      </c>
      <c r="H139" s="10">
        <v>4890</v>
      </c>
      <c r="I139" s="10">
        <v>4890</v>
      </c>
      <c r="J139" s="10">
        <v>0</v>
      </c>
      <c r="K139" s="10">
        <v>4890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</row>
    <row r="140" spans="1:144" s="26" customFormat="1" ht="18" customHeight="1" hidden="1">
      <c r="A140" s="27"/>
      <c r="B140" s="28"/>
      <c r="C140" s="28">
        <v>4210</v>
      </c>
      <c r="D140" s="29" t="s">
        <v>131</v>
      </c>
      <c r="E140" s="29"/>
      <c r="F140" s="29"/>
      <c r="G140" s="10">
        <v>9000</v>
      </c>
      <c r="H140" s="10">
        <v>9000</v>
      </c>
      <c r="I140" s="10">
        <v>9000</v>
      </c>
      <c r="J140" s="10">
        <v>0</v>
      </c>
      <c r="K140" s="10">
        <v>9000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</row>
    <row r="141" spans="1:144" s="26" customFormat="1" ht="18" customHeight="1" hidden="1">
      <c r="A141" s="27"/>
      <c r="B141" s="28"/>
      <c r="C141" s="28" t="s">
        <v>142</v>
      </c>
      <c r="D141" s="29" t="s">
        <v>133</v>
      </c>
      <c r="E141" s="29"/>
      <c r="F141" s="29"/>
      <c r="G141" s="10">
        <v>6000</v>
      </c>
      <c r="H141" s="10">
        <v>6000</v>
      </c>
      <c r="I141" s="10">
        <v>6000</v>
      </c>
      <c r="J141" s="10">
        <v>0</v>
      </c>
      <c r="K141" s="10">
        <v>6000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</row>
    <row r="142" spans="1:144" s="48" customFormat="1" ht="11.25" customHeight="1">
      <c r="A142" s="49"/>
      <c r="B142" s="59"/>
      <c r="C142" s="59"/>
      <c r="D142" s="60"/>
      <c r="E142" s="60"/>
      <c r="F142" s="60"/>
      <c r="G142" s="99"/>
      <c r="H142" s="42"/>
      <c r="I142" s="42"/>
      <c r="J142" s="42"/>
      <c r="K142" s="42"/>
      <c r="L142" s="42"/>
      <c r="M142" s="42"/>
      <c r="N142" s="42"/>
      <c r="O142" s="42"/>
      <c r="P142" s="42"/>
      <c r="Q142" s="38"/>
      <c r="R142" s="26"/>
      <c r="S142" s="26"/>
      <c r="T142" s="26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</row>
    <row r="143" spans="1:144" s="26" customFormat="1" ht="38.25" hidden="1">
      <c r="A143" s="61">
        <v>751</v>
      </c>
      <c r="B143" s="51"/>
      <c r="C143" s="51"/>
      <c r="D143" s="33" t="s">
        <v>180</v>
      </c>
      <c r="E143" s="33"/>
      <c r="F143" s="33"/>
      <c r="G143" s="14">
        <f aca="true" t="shared" si="20" ref="G143:T143">SUM(G144)</f>
        <v>1150</v>
      </c>
      <c r="H143" s="14">
        <f t="shared" si="20"/>
        <v>1150</v>
      </c>
      <c r="I143" s="14">
        <f t="shared" si="20"/>
        <v>1150</v>
      </c>
      <c r="J143" s="14">
        <f t="shared" si="20"/>
        <v>1106</v>
      </c>
      <c r="K143" s="14">
        <f t="shared" si="20"/>
        <v>44</v>
      </c>
      <c r="L143" s="14">
        <f t="shared" si="20"/>
        <v>0</v>
      </c>
      <c r="M143" s="14">
        <f t="shared" si="20"/>
        <v>0</v>
      </c>
      <c r="N143" s="14">
        <f t="shared" si="20"/>
        <v>0</v>
      </c>
      <c r="O143" s="14">
        <f t="shared" si="20"/>
        <v>0</v>
      </c>
      <c r="P143" s="14">
        <f t="shared" si="20"/>
        <v>0</v>
      </c>
      <c r="Q143" s="14">
        <f t="shared" si="20"/>
        <v>0</v>
      </c>
      <c r="R143" s="14">
        <f t="shared" si="20"/>
        <v>0</v>
      </c>
      <c r="S143" s="14">
        <f t="shared" si="20"/>
        <v>0</v>
      </c>
      <c r="T143" s="14">
        <f t="shared" si="20"/>
        <v>0</v>
      </c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</row>
    <row r="144" spans="1:144" s="26" customFormat="1" ht="25.5" hidden="1">
      <c r="A144" s="43"/>
      <c r="B144" s="45">
        <v>75101</v>
      </c>
      <c r="C144" s="45"/>
      <c r="D144" s="38" t="s">
        <v>181</v>
      </c>
      <c r="E144" s="38"/>
      <c r="F144" s="38"/>
      <c r="G144" s="13">
        <f>SUM(G145:G147)</f>
        <v>1150</v>
      </c>
      <c r="H144" s="13">
        <f>SUM(H145:H147)</f>
        <v>1150</v>
      </c>
      <c r="I144" s="13">
        <f>SUM(I145:I147)</f>
        <v>1150</v>
      </c>
      <c r="J144" s="13">
        <f>SUM(J145:J147)</f>
        <v>1106</v>
      </c>
      <c r="K144" s="13">
        <f>SUM(K145:K147)</f>
        <v>44</v>
      </c>
      <c r="L144" s="13">
        <f aca="true" t="shared" si="21" ref="L144:T144">SUM(L145:L146)</f>
        <v>0</v>
      </c>
      <c r="M144" s="13">
        <f t="shared" si="21"/>
        <v>0</v>
      </c>
      <c r="N144" s="13">
        <f t="shared" si="21"/>
        <v>0</v>
      </c>
      <c r="O144" s="13">
        <f t="shared" si="21"/>
        <v>0</v>
      </c>
      <c r="P144" s="13">
        <f t="shared" si="21"/>
        <v>0</v>
      </c>
      <c r="Q144" s="13">
        <f t="shared" si="21"/>
        <v>0</v>
      </c>
      <c r="R144" s="13">
        <f t="shared" si="21"/>
        <v>0</v>
      </c>
      <c r="S144" s="13">
        <f t="shared" si="21"/>
        <v>0</v>
      </c>
      <c r="T144" s="13">
        <f t="shared" si="21"/>
        <v>0</v>
      </c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</row>
    <row r="145" spans="1:144" s="26" customFormat="1" ht="18" customHeight="1" hidden="1">
      <c r="A145" s="43"/>
      <c r="B145" s="45"/>
      <c r="C145" s="45" t="s">
        <v>175</v>
      </c>
      <c r="D145" s="38" t="s">
        <v>160</v>
      </c>
      <c r="E145" s="38"/>
      <c r="F145" s="38"/>
      <c r="G145" s="13">
        <v>960</v>
      </c>
      <c r="H145" s="13">
        <v>960</v>
      </c>
      <c r="I145" s="13">
        <v>960</v>
      </c>
      <c r="J145" s="13">
        <v>960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</row>
    <row r="146" spans="1:144" s="26" customFormat="1" ht="18" customHeight="1" hidden="1">
      <c r="A146" s="43"/>
      <c r="B146" s="45"/>
      <c r="C146" s="45">
        <v>4110</v>
      </c>
      <c r="D146" s="38" t="s">
        <v>182</v>
      </c>
      <c r="E146" s="38"/>
      <c r="F146" s="38"/>
      <c r="G146" s="13">
        <v>146</v>
      </c>
      <c r="H146" s="13">
        <v>146</v>
      </c>
      <c r="I146" s="13">
        <v>146</v>
      </c>
      <c r="J146" s="13">
        <v>146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</row>
    <row r="147" spans="1:144" s="48" customFormat="1" ht="18" customHeight="1" hidden="1">
      <c r="A147" s="43"/>
      <c r="B147" s="45"/>
      <c r="C147" s="45">
        <v>4300</v>
      </c>
      <c r="D147" s="38" t="s">
        <v>133</v>
      </c>
      <c r="E147" s="38"/>
      <c r="F147" s="38"/>
      <c r="G147" s="13">
        <v>44</v>
      </c>
      <c r="H147" s="13">
        <v>44</v>
      </c>
      <c r="I147" s="13">
        <v>44</v>
      </c>
      <c r="J147" s="13">
        <v>0</v>
      </c>
      <c r="K147" s="13">
        <v>44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</row>
    <row r="148" spans="1:144" s="48" customFormat="1" ht="10.5" customHeight="1" hidden="1">
      <c r="A148" s="62"/>
      <c r="B148" s="63"/>
      <c r="C148" s="63"/>
      <c r="D148" s="42"/>
      <c r="E148" s="42"/>
      <c r="F148" s="42"/>
      <c r="G148" s="139"/>
      <c r="H148" s="42"/>
      <c r="I148" s="42"/>
      <c r="J148" s="42"/>
      <c r="K148" s="42"/>
      <c r="L148" s="42"/>
      <c r="M148" s="42"/>
      <c r="N148" s="42"/>
      <c r="O148" s="42"/>
      <c r="P148" s="42"/>
      <c r="Q148" s="38"/>
      <c r="R148" s="26"/>
      <c r="S148" s="26"/>
      <c r="T148" s="26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</row>
    <row r="149" spans="1:144" s="26" customFormat="1" ht="25.5" hidden="1">
      <c r="A149" s="61">
        <v>754</v>
      </c>
      <c r="B149" s="51"/>
      <c r="C149" s="51"/>
      <c r="D149" s="33" t="s">
        <v>183</v>
      </c>
      <c r="E149" s="33">
        <f>E150+E153+E172+E163</f>
        <v>0</v>
      </c>
      <c r="F149" s="33">
        <f>F150+F153+F172+F163</f>
        <v>0</v>
      </c>
      <c r="G149" s="33">
        <f aca="true" t="shared" si="22" ref="G149:T149">G153+G163+G150+G172</f>
        <v>66542</v>
      </c>
      <c r="H149" s="33">
        <f t="shared" si="22"/>
        <v>46542</v>
      </c>
      <c r="I149" s="33">
        <f t="shared" si="22"/>
        <v>37242</v>
      </c>
      <c r="J149" s="33">
        <f t="shared" si="22"/>
        <v>9792</v>
      </c>
      <c r="K149" s="33">
        <f t="shared" si="22"/>
        <v>27450</v>
      </c>
      <c r="L149" s="33">
        <f t="shared" si="22"/>
        <v>0</v>
      </c>
      <c r="M149" s="33">
        <f t="shared" si="22"/>
        <v>9300</v>
      </c>
      <c r="N149" s="33">
        <f t="shared" si="22"/>
        <v>0</v>
      </c>
      <c r="O149" s="33">
        <f t="shared" si="22"/>
        <v>0</v>
      </c>
      <c r="P149" s="33">
        <f t="shared" si="22"/>
        <v>0</v>
      </c>
      <c r="Q149" s="33">
        <f t="shared" si="22"/>
        <v>20000</v>
      </c>
      <c r="R149" s="33">
        <f t="shared" si="22"/>
        <v>20000</v>
      </c>
      <c r="S149" s="33">
        <f t="shared" si="22"/>
        <v>0</v>
      </c>
      <c r="T149" s="33">
        <f t="shared" si="22"/>
        <v>0</v>
      </c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</row>
    <row r="150" spans="1:144" s="46" customFormat="1" ht="12.75" hidden="1">
      <c r="A150" s="43"/>
      <c r="B150" s="110">
        <v>75405</v>
      </c>
      <c r="C150" s="45"/>
      <c r="D150" s="38" t="s">
        <v>388</v>
      </c>
      <c r="E150" s="38"/>
      <c r="F150" s="38"/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</row>
    <row r="151" spans="1:144" s="46" customFormat="1" ht="12.75" hidden="1">
      <c r="A151" s="43"/>
      <c r="B151" s="110"/>
      <c r="C151" s="45">
        <v>3000</v>
      </c>
      <c r="D151" s="38" t="s">
        <v>389</v>
      </c>
      <c r="E151" s="38"/>
      <c r="F151" s="38"/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</row>
    <row r="152" spans="1:144" s="46" customFormat="1" ht="12.75" hidden="1">
      <c r="A152" s="43"/>
      <c r="B152" s="110"/>
      <c r="C152" s="45">
        <v>4210</v>
      </c>
      <c r="D152" s="38" t="s">
        <v>131</v>
      </c>
      <c r="E152" s="38"/>
      <c r="F152" s="38"/>
      <c r="G152" s="13"/>
      <c r="H152" s="13"/>
      <c r="I152" s="13"/>
      <c r="J152" s="13"/>
      <c r="K152" s="13"/>
      <c r="M152" s="64"/>
      <c r="N152" s="64"/>
      <c r="O152" s="64"/>
      <c r="P152" s="64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</row>
    <row r="153" spans="1:144" s="26" customFormat="1" ht="18" customHeight="1" hidden="1">
      <c r="A153" s="43"/>
      <c r="B153" s="45">
        <v>75412</v>
      </c>
      <c r="C153" s="45"/>
      <c r="D153" s="38" t="s">
        <v>184</v>
      </c>
      <c r="E153" s="38">
        <f>SUM(E154:E162)</f>
        <v>0</v>
      </c>
      <c r="F153" s="38">
        <f>SUM(F154:F162)</f>
        <v>0</v>
      </c>
      <c r="G153" s="13">
        <f aca="true" t="shared" si="23" ref="G153:T153">SUM(G154:G162)</f>
        <v>44192</v>
      </c>
      <c r="H153" s="13">
        <f t="shared" si="23"/>
        <v>44192</v>
      </c>
      <c r="I153" s="13">
        <f t="shared" si="23"/>
        <v>35192</v>
      </c>
      <c r="J153" s="13">
        <f t="shared" si="23"/>
        <v>9792</v>
      </c>
      <c r="K153" s="13">
        <f t="shared" si="23"/>
        <v>25400</v>
      </c>
      <c r="L153" s="13">
        <f t="shared" si="23"/>
        <v>0</v>
      </c>
      <c r="M153" s="13">
        <f t="shared" si="23"/>
        <v>9000</v>
      </c>
      <c r="N153" s="13">
        <f t="shared" si="23"/>
        <v>0</v>
      </c>
      <c r="O153" s="13">
        <f t="shared" si="23"/>
        <v>0</v>
      </c>
      <c r="P153" s="13">
        <f t="shared" si="23"/>
        <v>0</v>
      </c>
      <c r="Q153" s="13">
        <f t="shared" si="23"/>
        <v>0</v>
      </c>
      <c r="R153" s="13">
        <f t="shared" si="23"/>
        <v>0</v>
      </c>
      <c r="S153" s="13">
        <f t="shared" si="23"/>
        <v>0</v>
      </c>
      <c r="T153" s="13">
        <f t="shared" si="23"/>
        <v>0</v>
      </c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</row>
    <row r="154" spans="1:144" s="26" customFormat="1" ht="26.25" customHeight="1" hidden="1">
      <c r="A154" s="43"/>
      <c r="B154" s="45"/>
      <c r="C154" s="45">
        <v>3030</v>
      </c>
      <c r="D154" s="38" t="s">
        <v>169</v>
      </c>
      <c r="E154" s="38"/>
      <c r="F154" s="38"/>
      <c r="G154" s="13">
        <v>9000</v>
      </c>
      <c r="H154" s="13">
        <v>9000</v>
      </c>
      <c r="I154" s="13">
        <v>0</v>
      </c>
      <c r="J154" s="13">
        <v>0</v>
      </c>
      <c r="K154" s="13">
        <v>0</v>
      </c>
      <c r="L154" s="13">
        <v>0</v>
      </c>
      <c r="M154" s="72">
        <v>9000</v>
      </c>
      <c r="N154" s="72">
        <v>0</v>
      </c>
      <c r="O154" s="72">
        <v>0</v>
      </c>
      <c r="P154" s="72">
        <v>0</v>
      </c>
      <c r="Q154" s="72">
        <v>0</v>
      </c>
      <c r="R154" s="72">
        <v>0</v>
      </c>
      <c r="S154" s="72">
        <v>0</v>
      </c>
      <c r="T154" s="26">
        <v>0</v>
      </c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</row>
    <row r="155" spans="1:144" s="26" customFormat="1" ht="18" customHeight="1" hidden="1">
      <c r="A155" s="43"/>
      <c r="B155" s="45"/>
      <c r="C155" s="45">
        <v>4110</v>
      </c>
      <c r="D155" s="38" t="s">
        <v>129</v>
      </c>
      <c r="E155" s="38"/>
      <c r="F155" s="38"/>
      <c r="G155" s="13">
        <v>1292</v>
      </c>
      <c r="H155" s="13">
        <v>1292</v>
      </c>
      <c r="I155" s="13">
        <v>1292</v>
      </c>
      <c r="J155" s="13">
        <v>1292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</row>
    <row r="156" spans="1:144" s="26" customFormat="1" ht="18" customHeight="1" hidden="1">
      <c r="A156" s="43"/>
      <c r="B156" s="45"/>
      <c r="C156" s="45" t="s">
        <v>126</v>
      </c>
      <c r="D156" s="38" t="s">
        <v>130</v>
      </c>
      <c r="E156" s="38"/>
      <c r="F156" s="38"/>
      <c r="G156" s="13">
        <v>8500</v>
      </c>
      <c r="H156" s="13">
        <v>8500</v>
      </c>
      <c r="I156" s="13">
        <v>8500</v>
      </c>
      <c r="J156" s="13">
        <v>8500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</row>
    <row r="157" spans="1:144" s="26" customFormat="1" ht="18" customHeight="1" hidden="1">
      <c r="A157" s="43"/>
      <c r="B157" s="45"/>
      <c r="C157" s="45">
        <v>4210</v>
      </c>
      <c r="D157" s="38" t="s">
        <v>131</v>
      </c>
      <c r="E157" s="38"/>
      <c r="F157" s="38"/>
      <c r="G157" s="13">
        <v>13000</v>
      </c>
      <c r="H157" s="13">
        <v>13000</v>
      </c>
      <c r="I157" s="13">
        <v>13000</v>
      </c>
      <c r="J157" s="13">
        <v>0</v>
      </c>
      <c r="K157" s="13">
        <v>13000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</row>
    <row r="158" spans="1:144" s="26" customFormat="1" ht="18" customHeight="1" hidden="1">
      <c r="A158" s="43"/>
      <c r="B158" s="45"/>
      <c r="C158" s="45">
        <v>4260</v>
      </c>
      <c r="D158" s="38" t="s">
        <v>139</v>
      </c>
      <c r="E158" s="38"/>
      <c r="F158" s="38"/>
      <c r="G158" s="13">
        <v>500</v>
      </c>
      <c r="H158" s="13">
        <v>500</v>
      </c>
      <c r="I158" s="13">
        <v>500</v>
      </c>
      <c r="J158" s="13">
        <v>0</v>
      </c>
      <c r="K158" s="13">
        <v>500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</row>
    <row r="159" spans="1:144" s="26" customFormat="1" ht="18" customHeight="1" hidden="1">
      <c r="A159" s="43"/>
      <c r="B159" s="45"/>
      <c r="C159" s="45" t="s">
        <v>137</v>
      </c>
      <c r="D159" s="38" t="s">
        <v>132</v>
      </c>
      <c r="E159" s="38"/>
      <c r="F159" s="38"/>
      <c r="G159" s="13">
        <v>3000</v>
      </c>
      <c r="H159" s="13">
        <v>3000</v>
      </c>
      <c r="I159" s="13">
        <v>3000</v>
      </c>
      <c r="J159" s="13">
        <v>0</v>
      </c>
      <c r="K159" s="13">
        <v>3000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</row>
    <row r="160" spans="1:144" s="26" customFormat="1" ht="18" customHeight="1" hidden="1">
      <c r="A160" s="43"/>
      <c r="B160" s="45"/>
      <c r="C160" s="45" t="s">
        <v>146</v>
      </c>
      <c r="D160" s="38" t="s">
        <v>163</v>
      </c>
      <c r="E160" s="38"/>
      <c r="F160" s="38"/>
      <c r="G160" s="13">
        <v>1800</v>
      </c>
      <c r="H160" s="13">
        <v>1800</v>
      </c>
      <c r="I160" s="13">
        <v>1800</v>
      </c>
      <c r="J160" s="13">
        <v>0</v>
      </c>
      <c r="K160" s="13">
        <v>1800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</row>
    <row r="161" spans="1:144" s="26" customFormat="1" ht="18" customHeight="1" hidden="1">
      <c r="A161" s="43"/>
      <c r="B161" s="45"/>
      <c r="C161" s="45">
        <v>4300</v>
      </c>
      <c r="D161" s="38" t="s">
        <v>133</v>
      </c>
      <c r="E161" s="38"/>
      <c r="F161" s="38"/>
      <c r="G161" s="13">
        <v>2600</v>
      </c>
      <c r="H161" s="13">
        <v>2600</v>
      </c>
      <c r="I161" s="13">
        <v>2600</v>
      </c>
      <c r="J161" s="13">
        <v>0</v>
      </c>
      <c r="K161" s="13">
        <v>2600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</row>
    <row r="162" spans="1:144" s="26" customFormat="1" ht="18" customHeight="1" hidden="1">
      <c r="A162" s="43"/>
      <c r="B162" s="45"/>
      <c r="C162" s="45">
        <v>4430</v>
      </c>
      <c r="D162" s="38" t="s">
        <v>134</v>
      </c>
      <c r="E162" s="38"/>
      <c r="F162" s="38"/>
      <c r="G162" s="13">
        <v>4500</v>
      </c>
      <c r="H162" s="13">
        <v>4500</v>
      </c>
      <c r="I162" s="13">
        <v>4500</v>
      </c>
      <c r="J162" s="13">
        <v>0</v>
      </c>
      <c r="K162" s="13">
        <v>4500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</row>
    <row r="163" spans="1:144" s="26" customFormat="1" ht="18" customHeight="1" hidden="1">
      <c r="A163" s="43"/>
      <c r="B163" s="45">
        <v>75414</v>
      </c>
      <c r="C163" s="45"/>
      <c r="D163" s="38" t="s">
        <v>185</v>
      </c>
      <c r="E163" s="38">
        <f>SUM(E164:E171)</f>
        <v>0</v>
      </c>
      <c r="F163" s="38">
        <f>SUM(F164:F171)</f>
        <v>0</v>
      </c>
      <c r="G163" s="13">
        <f aca="true" t="shared" si="24" ref="G163:T163">SUM(G164:G171)</f>
        <v>2350</v>
      </c>
      <c r="H163" s="38">
        <f t="shared" si="24"/>
        <v>2350</v>
      </c>
      <c r="I163" s="38">
        <f t="shared" si="24"/>
        <v>2050</v>
      </c>
      <c r="J163" s="38">
        <f t="shared" si="24"/>
        <v>0</v>
      </c>
      <c r="K163" s="38">
        <f t="shared" si="24"/>
        <v>2050</v>
      </c>
      <c r="L163" s="38">
        <f t="shared" si="24"/>
        <v>0</v>
      </c>
      <c r="M163" s="38">
        <f t="shared" si="24"/>
        <v>300</v>
      </c>
      <c r="N163" s="38">
        <f t="shared" si="24"/>
        <v>0</v>
      </c>
      <c r="O163" s="38">
        <f t="shared" si="24"/>
        <v>0</v>
      </c>
      <c r="P163" s="38">
        <f t="shared" si="24"/>
        <v>0</v>
      </c>
      <c r="Q163" s="38">
        <f t="shared" si="24"/>
        <v>0</v>
      </c>
      <c r="R163" s="38">
        <f t="shared" si="24"/>
        <v>0</v>
      </c>
      <c r="S163" s="38">
        <f t="shared" si="24"/>
        <v>0</v>
      </c>
      <c r="T163" s="38">
        <f t="shared" si="24"/>
        <v>0</v>
      </c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</row>
    <row r="164" spans="1:144" s="26" customFormat="1" ht="24.75" customHeight="1" hidden="1">
      <c r="A164" s="43"/>
      <c r="B164" s="45"/>
      <c r="C164" s="45" t="s">
        <v>176</v>
      </c>
      <c r="D164" s="38" t="s">
        <v>169</v>
      </c>
      <c r="E164" s="38"/>
      <c r="F164" s="38"/>
      <c r="G164" s="13">
        <v>300</v>
      </c>
      <c r="H164" s="13">
        <v>300</v>
      </c>
      <c r="I164" s="13">
        <v>0</v>
      </c>
      <c r="J164" s="13">
        <v>0</v>
      </c>
      <c r="K164" s="13">
        <v>0</v>
      </c>
      <c r="L164" s="13">
        <v>0</v>
      </c>
      <c r="M164" s="72">
        <v>300</v>
      </c>
      <c r="N164" s="72"/>
      <c r="O164" s="72"/>
      <c r="P164" s="72"/>
      <c r="Q164" s="13">
        <v>0</v>
      </c>
      <c r="R164" s="13">
        <v>0</v>
      </c>
      <c r="S164" s="13">
        <v>0</v>
      </c>
      <c r="T164" s="13">
        <v>0</v>
      </c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</row>
    <row r="165" spans="1:144" s="26" customFormat="1" ht="18" customHeight="1" hidden="1">
      <c r="A165" s="43"/>
      <c r="B165" s="45"/>
      <c r="C165" s="45" t="s">
        <v>126</v>
      </c>
      <c r="D165" s="38" t="s">
        <v>130</v>
      </c>
      <c r="E165" s="38"/>
      <c r="F165" s="38"/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</row>
    <row r="166" spans="1:144" s="26" customFormat="1" ht="18" customHeight="1" hidden="1">
      <c r="A166" s="43"/>
      <c r="B166" s="45"/>
      <c r="C166" s="45">
        <v>4210</v>
      </c>
      <c r="D166" s="38" t="s">
        <v>131</v>
      </c>
      <c r="E166" s="38"/>
      <c r="F166" s="38"/>
      <c r="G166" s="13">
        <v>200</v>
      </c>
      <c r="H166" s="13">
        <v>200</v>
      </c>
      <c r="I166" s="13">
        <v>200</v>
      </c>
      <c r="J166" s="13">
        <v>0</v>
      </c>
      <c r="K166" s="13">
        <v>200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</row>
    <row r="167" spans="1:144" s="26" customFormat="1" ht="18" customHeight="1" hidden="1">
      <c r="A167" s="43"/>
      <c r="B167" s="45"/>
      <c r="C167" s="45">
        <v>4260</v>
      </c>
      <c r="D167" s="38" t="s">
        <v>139</v>
      </c>
      <c r="E167" s="38"/>
      <c r="F167" s="38"/>
      <c r="G167" s="13">
        <v>1400</v>
      </c>
      <c r="H167" s="13">
        <v>1400</v>
      </c>
      <c r="I167" s="13">
        <v>1400</v>
      </c>
      <c r="J167" s="13">
        <v>0</v>
      </c>
      <c r="K167" s="13">
        <v>1400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</row>
    <row r="168" spans="1:144" s="26" customFormat="1" ht="18" customHeight="1" hidden="1">
      <c r="A168" s="43"/>
      <c r="B168" s="45"/>
      <c r="C168" s="45" t="s">
        <v>137</v>
      </c>
      <c r="D168" s="38" t="s">
        <v>132</v>
      </c>
      <c r="E168" s="38"/>
      <c r="F168" s="38"/>
      <c r="G168" s="13">
        <v>200</v>
      </c>
      <c r="H168" s="13">
        <v>200</v>
      </c>
      <c r="I168" s="13">
        <v>200</v>
      </c>
      <c r="J168" s="13">
        <v>0</v>
      </c>
      <c r="K168" s="13">
        <v>200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</row>
    <row r="169" spans="1:144" s="26" customFormat="1" ht="18" customHeight="1" hidden="1">
      <c r="A169" s="43"/>
      <c r="B169" s="45"/>
      <c r="C169" s="45">
        <v>4300</v>
      </c>
      <c r="D169" s="38" t="s">
        <v>133</v>
      </c>
      <c r="E169" s="38"/>
      <c r="F169" s="38"/>
      <c r="G169" s="13">
        <v>250</v>
      </c>
      <c r="H169" s="13">
        <v>250</v>
      </c>
      <c r="I169" s="13">
        <v>250</v>
      </c>
      <c r="J169" s="13">
        <v>0</v>
      </c>
      <c r="K169" s="13">
        <v>250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</row>
    <row r="170" spans="1:144" s="26" customFormat="1" ht="18" customHeight="1" hidden="1">
      <c r="A170" s="43"/>
      <c r="B170" s="45"/>
      <c r="C170" s="45" t="s">
        <v>147</v>
      </c>
      <c r="D170" s="38" t="s">
        <v>164</v>
      </c>
      <c r="E170" s="38"/>
      <c r="F170" s="38"/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</row>
    <row r="171" spans="1:144" s="26" customFormat="1" ht="27.75" customHeight="1" hidden="1">
      <c r="A171" s="43"/>
      <c r="B171" s="45"/>
      <c r="C171" s="45" t="s">
        <v>148</v>
      </c>
      <c r="D171" s="29" t="s">
        <v>166</v>
      </c>
      <c r="E171" s="29"/>
      <c r="F171" s="29"/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</row>
    <row r="172" spans="1:144" s="26" customFormat="1" ht="18" customHeight="1" hidden="1">
      <c r="A172" s="43"/>
      <c r="B172" s="45">
        <v>75495</v>
      </c>
      <c r="C172" s="45"/>
      <c r="D172" s="29" t="s">
        <v>19</v>
      </c>
      <c r="E172" s="29"/>
      <c r="F172" s="29"/>
      <c r="G172" s="13">
        <v>20000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20000</v>
      </c>
      <c r="R172" s="13">
        <v>20000</v>
      </c>
      <c r="S172" s="13">
        <v>0</v>
      </c>
      <c r="T172" s="13">
        <v>0</v>
      </c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</row>
    <row r="173" spans="1:144" s="26" customFormat="1" ht="27" customHeight="1" hidden="1">
      <c r="A173" s="43"/>
      <c r="B173" s="45"/>
      <c r="C173" s="45">
        <v>6050</v>
      </c>
      <c r="D173" s="29" t="s">
        <v>141</v>
      </c>
      <c r="E173" s="29"/>
      <c r="F173" s="29"/>
      <c r="G173" s="13">
        <v>20000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20000</v>
      </c>
      <c r="R173" s="13">
        <v>20000</v>
      </c>
      <c r="S173" s="13">
        <v>0</v>
      </c>
      <c r="T173" s="13">
        <v>0</v>
      </c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</row>
    <row r="174" spans="1:144" s="26" customFormat="1" ht="11.25" customHeight="1" hidden="1">
      <c r="A174" s="43"/>
      <c r="B174" s="45"/>
      <c r="C174" s="45"/>
      <c r="D174" s="29"/>
      <c r="E174" s="29"/>
      <c r="F174" s="29"/>
      <c r="G174" s="13"/>
      <c r="H174" s="46"/>
      <c r="I174" s="46"/>
      <c r="J174" s="46"/>
      <c r="K174" s="46"/>
      <c r="L174" s="46"/>
      <c r="M174" s="64"/>
      <c r="N174" s="64"/>
      <c r="O174" s="64"/>
      <c r="P174" s="64"/>
      <c r="Q174" s="46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</row>
    <row r="175" spans="1:144" s="26" customFormat="1" ht="67.5" customHeight="1" hidden="1">
      <c r="A175" s="61" t="s">
        <v>172</v>
      </c>
      <c r="B175" s="51"/>
      <c r="C175" s="51"/>
      <c r="D175" s="33" t="s">
        <v>495</v>
      </c>
      <c r="E175" s="33"/>
      <c r="F175" s="33"/>
      <c r="G175" s="33">
        <f aca="true" t="shared" si="25" ref="G175:Q175">G176</f>
        <v>13100</v>
      </c>
      <c r="H175" s="33">
        <f t="shared" si="25"/>
        <v>13100</v>
      </c>
      <c r="I175" s="33">
        <f t="shared" si="25"/>
        <v>13100</v>
      </c>
      <c r="J175" s="33">
        <f t="shared" si="25"/>
        <v>0</v>
      </c>
      <c r="K175" s="33">
        <f t="shared" si="25"/>
        <v>13100</v>
      </c>
      <c r="L175" s="33">
        <f t="shared" si="25"/>
        <v>0</v>
      </c>
      <c r="M175" s="33">
        <f t="shared" si="25"/>
        <v>0</v>
      </c>
      <c r="N175" s="33">
        <f t="shared" si="25"/>
        <v>0</v>
      </c>
      <c r="O175" s="33">
        <f t="shared" si="25"/>
        <v>0</v>
      </c>
      <c r="P175" s="33">
        <f t="shared" si="25"/>
        <v>0</v>
      </c>
      <c r="Q175" s="33">
        <f t="shared" si="25"/>
        <v>0</v>
      </c>
      <c r="R175" s="26">
        <v>0</v>
      </c>
      <c r="S175" s="26">
        <v>0</v>
      </c>
      <c r="T175" s="26">
        <v>0</v>
      </c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</row>
    <row r="176" spans="1:144" s="26" customFormat="1" ht="25.5" hidden="1">
      <c r="A176" s="43"/>
      <c r="B176" s="45" t="s">
        <v>173</v>
      </c>
      <c r="C176" s="45"/>
      <c r="D176" s="38" t="s">
        <v>512</v>
      </c>
      <c r="E176" s="38"/>
      <c r="F176" s="38"/>
      <c r="G176" s="38">
        <f aca="true" t="shared" si="26" ref="G176:T176">SUM(G177:G181)</f>
        <v>13100</v>
      </c>
      <c r="H176" s="38">
        <f t="shared" si="26"/>
        <v>13100</v>
      </c>
      <c r="I176" s="38">
        <f t="shared" si="26"/>
        <v>13100</v>
      </c>
      <c r="J176" s="38">
        <f t="shared" si="26"/>
        <v>0</v>
      </c>
      <c r="K176" s="38">
        <f t="shared" si="26"/>
        <v>13100</v>
      </c>
      <c r="L176" s="38">
        <f t="shared" si="26"/>
        <v>0</v>
      </c>
      <c r="M176" s="38">
        <f t="shared" si="26"/>
        <v>0</v>
      </c>
      <c r="N176" s="38">
        <f t="shared" si="26"/>
        <v>0</v>
      </c>
      <c r="O176" s="38">
        <f t="shared" si="26"/>
        <v>0</v>
      </c>
      <c r="P176" s="38">
        <f t="shared" si="26"/>
        <v>0</v>
      </c>
      <c r="Q176" s="38">
        <f t="shared" si="26"/>
        <v>0</v>
      </c>
      <c r="R176" s="38">
        <f t="shared" si="26"/>
        <v>0</v>
      </c>
      <c r="S176" s="38">
        <f t="shared" si="26"/>
        <v>0</v>
      </c>
      <c r="T176" s="38">
        <f t="shared" si="26"/>
        <v>0</v>
      </c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</row>
    <row r="177" spans="1:144" s="26" customFormat="1" ht="18" customHeight="1" hidden="1">
      <c r="A177" s="43"/>
      <c r="B177" s="45"/>
      <c r="C177" s="45">
        <v>4210</v>
      </c>
      <c r="D177" s="38" t="s">
        <v>186</v>
      </c>
      <c r="E177" s="38"/>
      <c r="F177" s="38"/>
      <c r="G177" s="13">
        <v>4000</v>
      </c>
      <c r="H177" s="13">
        <v>4000</v>
      </c>
      <c r="I177" s="13">
        <v>4000</v>
      </c>
      <c r="J177" s="13">
        <v>0</v>
      </c>
      <c r="K177" s="13">
        <v>4000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</row>
    <row r="178" spans="1:144" s="26" customFormat="1" ht="18" customHeight="1" hidden="1">
      <c r="A178" s="43"/>
      <c r="B178" s="45"/>
      <c r="C178" s="45">
        <v>4300</v>
      </c>
      <c r="D178" s="38" t="s">
        <v>133</v>
      </c>
      <c r="E178" s="38"/>
      <c r="F178" s="38"/>
      <c r="G178" s="13">
        <v>5500</v>
      </c>
      <c r="H178" s="13">
        <v>5500</v>
      </c>
      <c r="I178" s="13">
        <v>5500</v>
      </c>
      <c r="J178" s="13">
        <v>0</v>
      </c>
      <c r="K178" s="13">
        <v>5500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</row>
    <row r="179" spans="1:144" s="26" customFormat="1" ht="25.5" hidden="1">
      <c r="A179" s="43"/>
      <c r="B179" s="45"/>
      <c r="C179" s="45">
        <v>4390</v>
      </c>
      <c r="D179" s="38" t="s">
        <v>296</v>
      </c>
      <c r="E179" s="38"/>
      <c r="F179" s="38"/>
      <c r="G179" s="13">
        <v>500</v>
      </c>
      <c r="H179" s="13">
        <v>500</v>
      </c>
      <c r="I179" s="13">
        <v>500</v>
      </c>
      <c r="J179" s="13">
        <v>0</v>
      </c>
      <c r="K179" s="13">
        <v>500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</row>
    <row r="180" spans="1:144" s="26" customFormat="1" ht="18" customHeight="1" hidden="1">
      <c r="A180" s="43"/>
      <c r="B180" s="45"/>
      <c r="C180" s="45" t="s">
        <v>127</v>
      </c>
      <c r="D180" s="38" t="s">
        <v>134</v>
      </c>
      <c r="E180" s="38"/>
      <c r="F180" s="38"/>
      <c r="G180" s="13">
        <v>100</v>
      </c>
      <c r="H180" s="13">
        <v>100</v>
      </c>
      <c r="I180" s="13">
        <v>100</v>
      </c>
      <c r="J180" s="13">
        <v>0</v>
      </c>
      <c r="K180" s="13">
        <v>100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</row>
    <row r="181" spans="1:144" s="26" customFormat="1" ht="26.25" customHeight="1" hidden="1">
      <c r="A181" s="43"/>
      <c r="B181" s="45"/>
      <c r="C181" s="45" t="s">
        <v>138</v>
      </c>
      <c r="D181" s="38" t="s">
        <v>140</v>
      </c>
      <c r="E181" s="38"/>
      <c r="F181" s="38"/>
      <c r="G181" s="13">
        <v>3000</v>
      </c>
      <c r="H181" s="13">
        <v>3000</v>
      </c>
      <c r="I181" s="13">
        <v>3000</v>
      </c>
      <c r="J181" s="13">
        <v>0</v>
      </c>
      <c r="K181" s="13">
        <v>3000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</row>
    <row r="182" spans="1:144" s="48" customFormat="1" ht="10.5" customHeight="1" hidden="1">
      <c r="A182" s="62"/>
      <c r="B182" s="63"/>
      <c r="C182" s="63"/>
      <c r="D182" s="42"/>
      <c r="E182" s="42"/>
      <c r="F182" s="42"/>
      <c r="G182" s="139"/>
      <c r="H182" s="42"/>
      <c r="I182" s="42"/>
      <c r="J182" s="42"/>
      <c r="K182" s="42"/>
      <c r="L182" s="42"/>
      <c r="M182" s="42"/>
      <c r="N182" s="42"/>
      <c r="O182" s="42"/>
      <c r="P182" s="42"/>
      <c r="Q182" s="38"/>
      <c r="R182" s="26"/>
      <c r="S182" s="26"/>
      <c r="T182" s="26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</row>
    <row r="183" spans="1:144" s="26" customFormat="1" ht="21" customHeight="1">
      <c r="A183" s="61">
        <v>757</v>
      </c>
      <c r="B183" s="51"/>
      <c r="C183" s="51"/>
      <c r="D183" s="33" t="s">
        <v>187</v>
      </c>
      <c r="E183" s="33">
        <f>E184+E187</f>
        <v>5000</v>
      </c>
      <c r="F183" s="33">
        <f>F184+F187</f>
        <v>10000</v>
      </c>
      <c r="G183" s="33">
        <f aca="true" t="shared" si="27" ref="G183:T183">G184+G187</f>
        <v>85667</v>
      </c>
      <c r="H183" s="33">
        <f t="shared" si="27"/>
        <v>85667</v>
      </c>
      <c r="I183" s="33">
        <f t="shared" si="27"/>
        <v>0</v>
      </c>
      <c r="J183" s="33">
        <f t="shared" si="27"/>
        <v>0</v>
      </c>
      <c r="K183" s="33">
        <f t="shared" si="27"/>
        <v>0</v>
      </c>
      <c r="L183" s="33">
        <f t="shared" si="27"/>
        <v>0</v>
      </c>
      <c r="M183" s="33">
        <f t="shared" si="27"/>
        <v>0</v>
      </c>
      <c r="N183" s="33">
        <f t="shared" si="27"/>
        <v>0</v>
      </c>
      <c r="O183" s="33">
        <f t="shared" si="27"/>
        <v>20931</v>
      </c>
      <c r="P183" s="33">
        <f t="shared" si="27"/>
        <v>64736</v>
      </c>
      <c r="Q183" s="33">
        <f>Q184+Q187</f>
        <v>0</v>
      </c>
      <c r="R183" s="33">
        <f>R184+R187</f>
        <v>0</v>
      </c>
      <c r="S183" s="33">
        <f t="shared" si="27"/>
        <v>0</v>
      </c>
      <c r="T183" s="33">
        <f t="shared" si="27"/>
        <v>0</v>
      </c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</row>
    <row r="184" spans="1:144" s="26" customFormat="1" ht="25.5">
      <c r="A184" s="43"/>
      <c r="B184" s="45">
        <v>75702</v>
      </c>
      <c r="C184" s="45"/>
      <c r="D184" s="38" t="s">
        <v>188</v>
      </c>
      <c r="E184" s="38">
        <f>E185+E186</f>
        <v>5000</v>
      </c>
      <c r="F184" s="38">
        <f>F185+F186</f>
        <v>10000</v>
      </c>
      <c r="G184" s="38">
        <f aca="true" t="shared" si="28" ref="G184:T184">SUM(G185:G186)</f>
        <v>64736</v>
      </c>
      <c r="H184" s="38">
        <f t="shared" si="28"/>
        <v>64736</v>
      </c>
      <c r="I184" s="38">
        <f t="shared" si="28"/>
        <v>0</v>
      </c>
      <c r="J184" s="38">
        <f t="shared" si="28"/>
        <v>0</v>
      </c>
      <c r="K184" s="38">
        <f t="shared" si="28"/>
        <v>0</v>
      </c>
      <c r="L184" s="38">
        <f t="shared" si="28"/>
        <v>0</v>
      </c>
      <c r="M184" s="38">
        <f t="shared" si="28"/>
        <v>0</v>
      </c>
      <c r="N184" s="38">
        <f t="shared" si="28"/>
        <v>0</v>
      </c>
      <c r="O184" s="38">
        <f t="shared" si="28"/>
        <v>0</v>
      </c>
      <c r="P184" s="38">
        <f t="shared" si="28"/>
        <v>64736</v>
      </c>
      <c r="Q184" s="38">
        <f>SUM(Q185:Q186)</f>
        <v>0</v>
      </c>
      <c r="R184" s="38">
        <f>SUM(R185:R186)</f>
        <v>0</v>
      </c>
      <c r="S184" s="38">
        <f t="shared" si="28"/>
        <v>0</v>
      </c>
      <c r="T184" s="38">
        <f t="shared" si="28"/>
        <v>0</v>
      </c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</row>
    <row r="185" spans="1:144" s="26" customFormat="1" ht="25.5">
      <c r="A185" s="43"/>
      <c r="B185" s="45"/>
      <c r="C185" s="45">
        <v>8010</v>
      </c>
      <c r="D185" s="38" t="s">
        <v>189</v>
      </c>
      <c r="E185" s="38"/>
      <c r="F185" s="38">
        <v>10000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</row>
    <row r="186" spans="1:144" s="26" customFormat="1" ht="63.75">
      <c r="A186" s="43"/>
      <c r="B186" s="45"/>
      <c r="C186" s="45" t="s">
        <v>178</v>
      </c>
      <c r="D186" s="38" t="s">
        <v>496</v>
      </c>
      <c r="E186" s="38">
        <v>5000</v>
      </c>
      <c r="F186" s="38"/>
      <c r="G186" s="13">
        <v>64736</v>
      </c>
      <c r="H186" s="13">
        <v>64736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64736</v>
      </c>
      <c r="Q186" s="13">
        <v>0</v>
      </c>
      <c r="R186" s="13">
        <v>0</v>
      </c>
      <c r="S186" s="13">
        <v>0</v>
      </c>
      <c r="T186" s="13">
        <v>0</v>
      </c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</row>
    <row r="187" spans="1:144" s="26" customFormat="1" ht="25.5" hidden="1">
      <c r="A187" s="43"/>
      <c r="B187" s="45">
        <v>75704</v>
      </c>
      <c r="C187" s="45"/>
      <c r="D187" s="38" t="s">
        <v>190</v>
      </c>
      <c r="E187" s="38">
        <f>E188</f>
        <v>0</v>
      </c>
      <c r="F187" s="38">
        <f>F188</f>
        <v>0</v>
      </c>
      <c r="G187" s="38">
        <f aca="true" t="shared" si="29" ref="G187:P187">G188</f>
        <v>20931</v>
      </c>
      <c r="H187" s="38">
        <f t="shared" si="29"/>
        <v>20931</v>
      </c>
      <c r="I187" s="38">
        <f t="shared" si="29"/>
        <v>0</v>
      </c>
      <c r="J187" s="38">
        <f t="shared" si="29"/>
        <v>0</v>
      </c>
      <c r="K187" s="38">
        <f t="shared" si="29"/>
        <v>0</v>
      </c>
      <c r="L187" s="38">
        <f t="shared" si="29"/>
        <v>0</v>
      </c>
      <c r="M187" s="38">
        <f t="shared" si="29"/>
        <v>0</v>
      </c>
      <c r="N187" s="38">
        <f t="shared" si="29"/>
        <v>0</v>
      </c>
      <c r="O187" s="38">
        <f t="shared" si="29"/>
        <v>20931</v>
      </c>
      <c r="P187" s="38">
        <f t="shared" si="29"/>
        <v>0</v>
      </c>
      <c r="Q187" s="38">
        <f>Q188</f>
        <v>0</v>
      </c>
      <c r="R187" s="38">
        <v>0</v>
      </c>
      <c r="S187" s="38">
        <v>0</v>
      </c>
      <c r="T187" s="38">
        <v>0</v>
      </c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</row>
    <row r="188" spans="1:144" s="26" customFormat="1" ht="18" customHeight="1" hidden="1">
      <c r="A188" s="43"/>
      <c r="B188" s="45"/>
      <c r="C188" s="45">
        <v>8020</v>
      </c>
      <c r="D188" s="38" t="s">
        <v>191</v>
      </c>
      <c r="E188" s="38"/>
      <c r="F188" s="38"/>
      <c r="G188" s="13">
        <v>20931</v>
      </c>
      <c r="H188" s="13">
        <v>20931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20931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</row>
    <row r="189" spans="1:144" s="48" customFormat="1" ht="10.5" customHeight="1" hidden="1">
      <c r="A189" s="62"/>
      <c r="B189" s="63"/>
      <c r="C189" s="63"/>
      <c r="D189" s="42"/>
      <c r="E189" s="42"/>
      <c r="F189" s="42"/>
      <c r="G189" s="139"/>
      <c r="H189" s="42"/>
      <c r="I189" s="42"/>
      <c r="J189" s="42"/>
      <c r="K189" s="42"/>
      <c r="L189" s="42"/>
      <c r="M189" s="42"/>
      <c r="N189" s="42"/>
      <c r="O189" s="42"/>
      <c r="P189" s="42"/>
      <c r="Q189" s="38"/>
      <c r="R189" s="26"/>
      <c r="S189" s="26"/>
      <c r="T189" s="26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</row>
    <row r="190" spans="1:144" s="26" customFormat="1" ht="21" customHeight="1" hidden="1">
      <c r="A190" s="61">
        <v>758</v>
      </c>
      <c r="B190" s="51"/>
      <c r="C190" s="51"/>
      <c r="D190" s="33" t="s">
        <v>37</v>
      </c>
      <c r="E190" s="33"/>
      <c r="F190" s="33"/>
      <c r="G190" s="33">
        <f aca="true" t="shared" si="30" ref="G190:Q191">G191</f>
        <v>81656</v>
      </c>
      <c r="H190" s="33">
        <f t="shared" si="30"/>
        <v>81656</v>
      </c>
      <c r="I190" s="33">
        <f t="shared" si="30"/>
        <v>81656</v>
      </c>
      <c r="J190" s="33">
        <f t="shared" si="30"/>
        <v>0</v>
      </c>
      <c r="K190" s="33">
        <f t="shared" si="30"/>
        <v>81656</v>
      </c>
      <c r="L190" s="33">
        <f t="shared" si="30"/>
        <v>0</v>
      </c>
      <c r="M190" s="34"/>
      <c r="N190" s="34"/>
      <c r="O190" s="34"/>
      <c r="P190" s="34"/>
      <c r="Q190" s="33">
        <f t="shared" si="30"/>
        <v>0</v>
      </c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</row>
    <row r="191" spans="1:144" s="26" customFormat="1" ht="18" customHeight="1" hidden="1">
      <c r="A191" s="43"/>
      <c r="B191" s="45" t="s">
        <v>174</v>
      </c>
      <c r="C191" s="45"/>
      <c r="D191" s="38" t="s">
        <v>192</v>
      </c>
      <c r="E191" s="38"/>
      <c r="F191" s="38"/>
      <c r="G191" s="38">
        <f t="shared" si="30"/>
        <v>81656</v>
      </c>
      <c r="H191" s="38">
        <f t="shared" si="30"/>
        <v>81656</v>
      </c>
      <c r="I191" s="38">
        <f t="shared" si="30"/>
        <v>81656</v>
      </c>
      <c r="J191" s="38">
        <f t="shared" si="30"/>
        <v>0</v>
      </c>
      <c r="K191" s="38">
        <f t="shared" si="30"/>
        <v>81656</v>
      </c>
      <c r="L191" s="38">
        <f t="shared" si="30"/>
        <v>0</v>
      </c>
      <c r="M191" s="50"/>
      <c r="N191" s="50"/>
      <c r="O191" s="50"/>
      <c r="P191" s="50"/>
      <c r="Q191" s="38">
        <f t="shared" si="30"/>
        <v>0</v>
      </c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</row>
    <row r="192" spans="1:144" s="26" customFormat="1" ht="18" customHeight="1" hidden="1">
      <c r="A192" s="43"/>
      <c r="B192" s="45"/>
      <c r="C192" s="45" t="s">
        <v>179</v>
      </c>
      <c r="D192" s="38" t="s">
        <v>193</v>
      </c>
      <c r="E192" s="38"/>
      <c r="F192" s="38"/>
      <c r="G192" s="13">
        <v>81656</v>
      </c>
      <c r="H192" s="13">
        <v>81656</v>
      </c>
      <c r="I192" s="13">
        <v>81656</v>
      </c>
      <c r="J192" s="13">
        <v>0</v>
      </c>
      <c r="K192" s="13">
        <v>81656</v>
      </c>
      <c r="L192" s="13">
        <v>0</v>
      </c>
      <c r="M192" s="72"/>
      <c r="N192" s="72"/>
      <c r="O192" s="72"/>
      <c r="P192" s="72"/>
      <c r="Q192" s="13">
        <v>0</v>
      </c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</row>
    <row r="193" spans="1:144" s="48" customFormat="1" ht="10.5" customHeight="1">
      <c r="A193" s="49"/>
      <c r="B193" s="59"/>
      <c r="C193" s="59"/>
      <c r="D193" s="60"/>
      <c r="E193" s="60"/>
      <c r="F193" s="60"/>
      <c r="G193" s="99"/>
      <c r="H193" s="42"/>
      <c r="I193" s="42"/>
      <c r="J193" s="42"/>
      <c r="K193" s="42"/>
      <c r="L193" s="42"/>
      <c r="M193" s="42"/>
      <c r="N193" s="42"/>
      <c r="O193" s="42"/>
      <c r="P193" s="42"/>
      <c r="Q193" s="38"/>
      <c r="R193" s="26"/>
      <c r="S193" s="26"/>
      <c r="T193" s="26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</row>
    <row r="194" spans="1:144" s="26" customFormat="1" ht="21" customHeight="1">
      <c r="A194" s="23">
        <v>801</v>
      </c>
      <c r="B194" s="24"/>
      <c r="C194" s="24"/>
      <c r="D194" s="25" t="s">
        <v>39</v>
      </c>
      <c r="E194" s="25">
        <f>E195+E222+E236+E261+E287+E289+E309+E326+E312</f>
        <v>1792901</v>
      </c>
      <c r="F194" s="25">
        <f>F195+F222+F236+F261+F287+F289+F309+F326+F312</f>
        <v>1728774</v>
      </c>
      <c r="G194" s="25">
        <f aca="true" t="shared" si="31" ref="G194:T194">G195+G222+G236+G261+G287+G289+G309+G312+G326</f>
        <v>5923344</v>
      </c>
      <c r="H194" s="25">
        <f t="shared" si="31"/>
        <v>5893344</v>
      </c>
      <c r="I194" s="25">
        <f t="shared" si="31"/>
        <v>5810770</v>
      </c>
      <c r="J194" s="25">
        <f t="shared" si="31"/>
        <v>4595297</v>
      </c>
      <c r="K194" s="25">
        <f t="shared" si="31"/>
        <v>1215473</v>
      </c>
      <c r="L194" s="25">
        <f t="shared" si="31"/>
        <v>0</v>
      </c>
      <c r="M194" s="25">
        <f t="shared" si="31"/>
        <v>24457</v>
      </c>
      <c r="N194" s="25">
        <f t="shared" si="31"/>
        <v>58117</v>
      </c>
      <c r="O194" s="25">
        <f t="shared" si="31"/>
        <v>0</v>
      </c>
      <c r="P194" s="25">
        <f t="shared" si="31"/>
        <v>0</v>
      </c>
      <c r="Q194" s="25">
        <f t="shared" si="31"/>
        <v>30000</v>
      </c>
      <c r="R194" s="25">
        <f t="shared" si="31"/>
        <v>30000</v>
      </c>
      <c r="S194" s="25">
        <f t="shared" si="31"/>
        <v>15000</v>
      </c>
      <c r="T194" s="25">
        <f t="shared" si="31"/>
        <v>0</v>
      </c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</row>
    <row r="195" spans="1:144" s="104" customFormat="1" ht="18" customHeight="1">
      <c r="A195" s="100"/>
      <c r="B195" s="101">
        <v>80101</v>
      </c>
      <c r="C195" s="101"/>
      <c r="D195" s="102" t="s">
        <v>40</v>
      </c>
      <c r="E195" s="102">
        <f>SUM(E196:E221)</f>
        <v>833831</v>
      </c>
      <c r="F195" s="102">
        <f>SUM(F196:F221)</f>
        <v>816796</v>
      </c>
      <c r="G195" s="102">
        <f aca="true" t="shared" si="32" ref="G195:Q195">SUM(G196:G221)</f>
        <v>2411013</v>
      </c>
      <c r="H195" s="102">
        <f t="shared" si="32"/>
        <v>2401013</v>
      </c>
      <c r="I195" s="102">
        <f t="shared" si="32"/>
        <v>2377713</v>
      </c>
      <c r="J195" s="102">
        <f t="shared" si="32"/>
        <v>2089285</v>
      </c>
      <c r="K195" s="102">
        <f t="shared" si="32"/>
        <v>288428</v>
      </c>
      <c r="L195" s="102">
        <f t="shared" si="32"/>
        <v>0</v>
      </c>
      <c r="M195" s="102">
        <f t="shared" si="32"/>
        <v>4900</v>
      </c>
      <c r="N195" s="102">
        <f t="shared" si="32"/>
        <v>18400</v>
      </c>
      <c r="O195" s="102">
        <f t="shared" si="32"/>
        <v>0</v>
      </c>
      <c r="P195" s="102">
        <f t="shared" si="32"/>
        <v>0</v>
      </c>
      <c r="Q195" s="102">
        <f t="shared" si="32"/>
        <v>10000</v>
      </c>
      <c r="R195" s="102">
        <v>10000</v>
      </c>
      <c r="S195" s="102">
        <f>SUM(S196:S221)</f>
        <v>0</v>
      </c>
      <c r="T195" s="102">
        <f>SUM(T196:T221)</f>
        <v>0</v>
      </c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3"/>
      <c r="DD195" s="103"/>
      <c r="DE195" s="103"/>
      <c r="DF195" s="103"/>
      <c r="DG195" s="103"/>
      <c r="DH195" s="103"/>
      <c r="DI195" s="103"/>
      <c r="DJ195" s="103"/>
      <c r="DK195" s="103"/>
      <c r="DL195" s="103"/>
      <c r="DM195" s="103"/>
      <c r="DN195" s="103"/>
      <c r="DO195" s="103"/>
      <c r="DP195" s="103"/>
      <c r="DQ195" s="103"/>
      <c r="DR195" s="103"/>
      <c r="DS195" s="103"/>
      <c r="DT195" s="103"/>
      <c r="DU195" s="103"/>
      <c r="DV195" s="103"/>
      <c r="DW195" s="103"/>
      <c r="DX195" s="103"/>
      <c r="DY195" s="103"/>
      <c r="DZ195" s="103"/>
      <c r="EA195" s="103"/>
      <c r="EB195" s="103"/>
      <c r="EC195" s="103"/>
      <c r="ED195" s="103"/>
      <c r="EE195" s="103"/>
      <c r="EF195" s="103"/>
      <c r="EG195" s="103"/>
      <c r="EH195" s="103"/>
      <c r="EI195" s="103"/>
      <c r="EJ195" s="103"/>
      <c r="EK195" s="103"/>
      <c r="EL195" s="103"/>
      <c r="EM195" s="103"/>
      <c r="EN195" s="103"/>
    </row>
    <row r="196" spans="1:144" s="26" customFormat="1" ht="27" customHeight="1">
      <c r="A196" s="27"/>
      <c r="B196" s="28"/>
      <c r="C196" s="28">
        <v>3020</v>
      </c>
      <c r="D196" s="29" t="s">
        <v>488</v>
      </c>
      <c r="E196" s="29">
        <v>3098</v>
      </c>
      <c r="F196" s="29">
        <v>3098</v>
      </c>
      <c r="G196" s="10">
        <v>4900</v>
      </c>
      <c r="H196" s="10">
        <v>4900</v>
      </c>
      <c r="I196" s="10">
        <v>0</v>
      </c>
      <c r="J196" s="10">
        <v>0</v>
      </c>
      <c r="K196" s="10">
        <v>0</v>
      </c>
      <c r="L196" s="10">
        <v>0</v>
      </c>
      <c r="M196" s="70">
        <v>4900</v>
      </c>
      <c r="N196" s="70">
        <v>0</v>
      </c>
      <c r="O196" s="70">
        <v>0</v>
      </c>
      <c r="P196" s="70">
        <v>0</v>
      </c>
      <c r="Q196" s="70">
        <v>0</v>
      </c>
      <c r="R196" s="70">
        <v>0</v>
      </c>
      <c r="S196" s="70">
        <v>0</v>
      </c>
      <c r="T196" s="10">
        <v>0</v>
      </c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</row>
    <row r="197" spans="1:144" s="26" customFormat="1" ht="18" customHeight="1">
      <c r="A197" s="27"/>
      <c r="B197" s="28"/>
      <c r="C197" s="28">
        <v>4010</v>
      </c>
      <c r="D197" s="29" t="s">
        <v>160</v>
      </c>
      <c r="E197" s="29">
        <v>616103</v>
      </c>
      <c r="F197" s="29">
        <v>625103</v>
      </c>
      <c r="G197" s="10">
        <v>1657033</v>
      </c>
      <c r="H197" s="10">
        <v>1657033</v>
      </c>
      <c r="I197" s="10">
        <v>1657033</v>
      </c>
      <c r="J197" s="10">
        <v>1657033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</row>
    <row r="198" spans="1:144" s="26" customFormat="1" ht="18" customHeight="1">
      <c r="A198" s="27"/>
      <c r="B198" s="28"/>
      <c r="C198" s="28">
        <v>4040</v>
      </c>
      <c r="D198" s="29" t="s">
        <v>161</v>
      </c>
      <c r="E198" s="29"/>
      <c r="F198" s="29">
        <v>469</v>
      </c>
      <c r="G198" s="10">
        <v>123510</v>
      </c>
      <c r="H198" s="10">
        <v>123510</v>
      </c>
      <c r="I198" s="10">
        <v>123510</v>
      </c>
      <c r="J198" s="10">
        <v>123510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</row>
    <row r="199" spans="1:144" s="26" customFormat="1" ht="18" customHeight="1">
      <c r="A199" s="27"/>
      <c r="B199" s="28"/>
      <c r="C199" s="28">
        <v>4110</v>
      </c>
      <c r="D199" s="29" t="s">
        <v>129</v>
      </c>
      <c r="E199" s="29">
        <v>93586</v>
      </c>
      <c r="F199" s="29">
        <v>90960</v>
      </c>
      <c r="G199" s="10">
        <v>268958</v>
      </c>
      <c r="H199" s="10">
        <v>268958</v>
      </c>
      <c r="I199" s="10">
        <v>268958</v>
      </c>
      <c r="J199" s="10">
        <v>268958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</row>
    <row r="200" spans="1:144" s="26" customFormat="1" ht="18" customHeight="1">
      <c r="A200" s="27"/>
      <c r="B200" s="28"/>
      <c r="C200" s="28">
        <v>4120</v>
      </c>
      <c r="D200" s="29" t="s">
        <v>162</v>
      </c>
      <c r="E200" s="29">
        <v>15095</v>
      </c>
      <c r="F200" s="29">
        <v>18773</v>
      </c>
      <c r="G200" s="10">
        <v>39284</v>
      </c>
      <c r="H200" s="10">
        <v>39284</v>
      </c>
      <c r="I200" s="10">
        <v>39284</v>
      </c>
      <c r="J200" s="10">
        <v>39284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</row>
    <row r="201" spans="1:144" s="26" customFormat="1" ht="18" customHeight="1">
      <c r="A201" s="27"/>
      <c r="B201" s="28"/>
      <c r="C201" s="28" t="s">
        <v>126</v>
      </c>
      <c r="D201" s="29" t="s">
        <v>202</v>
      </c>
      <c r="E201" s="29">
        <v>158</v>
      </c>
      <c r="F201" s="29">
        <v>158</v>
      </c>
      <c r="G201" s="10">
        <v>500</v>
      </c>
      <c r="H201" s="10">
        <v>500</v>
      </c>
      <c r="I201" s="10">
        <v>500</v>
      </c>
      <c r="J201" s="10">
        <v>500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</row>
    <row r="202" spans="1:144" s="26" customFormat="1" ht="18" customHeight="1">
      <c r="A202" s="27"/>
      <c r="B202" s="28"/>
      <c r="C202" s="28">
        <v>4210</v>
      </c>
      <c r="D202" s="29" t="s">
        <v>131</v>
      </c>
      <c r="E202" s="29">
        <v>22328</v>
      </c>
      <c r="F202" s="29">
        <v>22328</v>
      </c>
      <c r="G202" s="10">
        <v>76510</v>
      </c>
      <c r="H202" s="10">
        <v>76510</v>
      </c>
      <c r="I202" s="10">
        <v>76510</v>
      </c>
      <c r="J202" s="10">
        <v>0</v>
      </c>
      <c r="K202" s="10">
        <v>76510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</row>
    <row r="203" spans="1:144" s="26" customFormat="1" ht="18" customHeight="1">
      <c r="A203" s="27"/>
      <c r="B203" s="28"/>
      <c r="C203" s="28">
        <v>4221</v>
      </c>
      <c r="D203" s="29" t="s">
        <v>205</v>
      </c>
      <c r="E203" s="29">
        <v>500</v>
      </c>
      <c r="F203" s="29"/>
      <c r="G203" s="10">
        <v>500</v>
      </c>
      <c r="H203" s="10">
        <v>500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500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</row>
    <row r="204" spans="1:144" s="26" customFormat="1" ht="27" customHeight="1">
      <c r="A204" s="27"/>
      <c r="B204" s="28"/>
      <c r="C204" s="28" t="s">
        <v>151</v>
      </c>
      <c r="D204" s="29" t="s">
        <v>489</v>
      </c>
      <c r="E204" s="29"/>
      <c r="F204" s="29">
        <v>3</v>
      </c>
      <c r="G204" s="10">
        <v>297</v>
      </c>
      <c r="H204" s="10">
        <v>297</v>
      </c>
      <c r="I204" s="10">
        <v>297</v>
      </c>
      <c r="J204" s="10">
        <v>0</v>
      </c>
      <c r="K204" s="10">
        <v>297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</row>
    <row r="205" spans="1:144" s="26" customFormat="1" ht="27" customHeight="1">
      <c r="A205" s="27"/>
      <c r="B205" s="28"/>
      <c r="C205" s="28">
        <v>4240</v>
      </c>
      <c r="D205" s="29" t="s">
        <v>203</v>
      </c>
      <c r="E205" s="29">
        <v>1000</v>
      </c>
      <c r="F205" s="29">
        <v>51</v>
      </c>
      <c r="G205" s="10">
        <v>3049</v>
      </c>
      <c r="H205" s="10">
        <v>3049</v>
      </c>
      <c r="I205" s="10">
        <v>3049</v>
      </c>
      <c r="J205" s="10">
        <v>0</v>
      </c>
      <c r="K205" s="10">
        <v>3049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</row>
    <row r="206" spans="1:144" s="26" customFormat="1" ht="27" customHeight="1">
      <c r="A206" s="27"/>
      <c r="B206" s="28"/>
      <c r="C206" s="28">
        <v>4241</v>
      </c>
      <c r="D206" s="29" t="s">
        <v>203</v>
      </c>
      <c r="E206" s="29">
        <v>3000</v>
      </c>
      <c r="F206" s="29"/>
      <c r="G206" s="10">
        <v>3000</v>
      </c>
      <c r="H206" s="10">
        <v>3000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3000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</row>
    <row r="207" spans="1:144" s="26" customFormat="1" ht="18" customHeight="1">
      <c r="A207" s="27"/>
      <c r="B207" s="28"/>
      <c r="C207" s="28">
        <v>4260</v>
      </c>
      <c r="D207" s="29" t="s">
        <v>139</v>
      </c>
      <c r="E207" s="29">
        <v>10822</v>
      </c>
      <c r="F207" s="29">
        <v>10925</v>
      </c>
      <c r="G207" s="10">
        <v>32197</v>
      </c>
      <c r="H207" s="10">
        <v>32197</v>
      </c>
      <c r="I207" s="10">
        <v>32197</v>
      </c>
      <c r="J207" s="10">
        <v>0</v>
      </c>
      <c r="K207" s="10">
        <v>32197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</row>
    <row r="208" spans="1:144" s="26" customFormat="1" ht="18" customHeight="1">
      <c r="A208" s="27"/>
      <c r="B208" s="28"/>
      <c r="C208" s="28">
        <v>4270</v>
      </c>
      <c r="D208" s="29" t="s">
        <v>132</v>
      </c>
      <c r="E208" s="29">
        <v>2970</v>
      </c>
      <c r="F208" s="29">
        <v>2870</v>
      </c>
      <c r="G208" s="10">
        <v>4100</v>
      </c>
      <c r="H208" s="10">
        <v>4100</v>
      </c>
      <c r="I208" s="10">
        <v>4100</v>
      </c>
      <c r="J208" s="10">
        <v>0</v>
      </c>
      <c r="K208" s="10">
        <v>4100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</row>
    <row r="209" spans="1:144" s="26" customFormat="1" ht="18" customHeight="1">
      <c r="A209" s="27"/>
      <c r="B209" s="28"/>
      <c r="C209" s="28">
        <v>4280</v>
      </c>
      <c r="D209" s="29" t="s">
        <v>163</v>
      </c>
      <c r="E209" s="29">
        <v>225</v>
      </c>
      <c r="F209" s="29">
        <v>225</v>
      </c>
      <c r="G209" s="10">
        <v>350</v>
      </c>
      <c r="H209" s="10">
        <v>350</v>
      </c>
      <c r="I209" s="10">
        <v>350</v>
      </c>
      <c r="J209" s="10">
        <v>0</v>
      </c>
      <c r="K209" s="10">
        <v>350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</row>
    <row r="210" spans="1:144" s="26" customFormat="1" ht="18" customHeight="1">
      <c r="A210" s="27"/>
      <c r="B210" s="28"/>
      <c r="C210" s="28">
        <v>4300</v>
      </c>
      <c r="D210" s="29" t="s">
        <v>133</v>
      </c>
      <c r="E210" s="29">
        <v>8368</v>
      </c>
      <c r="F210" s="29">
        <v>2832</v>
      </c>
      <c r="G210" s="10">
        <v>16336</v>
      </c>
      <c r="H210" s="10">
        <v>16336</v>
      </c>
      <c r="I210" s="10">
        <v>16336</v>
      </c>
      <c r="J210" s="10">
        <v>0</v>
      </c>
      <c r="K210" s="10">
        <v>16336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</row>
    <row r="211" spans="1:144" s="26" customFormat="1" ht="18" customHeight="1">
      <c r="A211" s="27"/>
      <c r="B211" s="28"/>
      <c r="C211" s="28">
        <v>4301</v>
      </c>
      <c r="D211" s="29" t="s">
        <v>133</v>
      </c>
      <c r="E211" s="29">
        <v>900</v>
      </c>
      <c r="F211" s="29"/>
      <c r="G211" s="10">
        <v>900</v>
      </c>
      <c r="H211" s="10">
        <v>900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900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</row>
    <row r="212" spans="1:144" s="26" customFormat="1" ht="18" customHeight="1">
      <c r="A212" s="27"/>
      <c r="B212" s="28"/>
      <c r="C212" s="28" t="s">
        <v>153</v>
      </c>
      <c r="D212" s="29" t="s">
        <v>491</v>
      </c>
      <c r="E212" s="29">
        <v>560</v>
      </c>
      <c r="F212" s="29">
        <v>451</v>
      </c>
      <c r="G212" s="10">
        <v>1775</v>
      </c>
      <c r="H212" s="10">
        <v>1775</v>
      </c>
      <c r="I212" s="10">
        <v>1775</v>
      </c>
      <c r="J212" s="10">
        <v>0</v>
      </c>
      <c r="K212" s="10">
        <v>1775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</row>
    <row r="213" spans="1:144" s="26" customFormat="1" ht="38.25" customHeight="1">
      <c r="A213" s="27"/>
      <c r="B213" s="28"/>
      <c r="C213" s="28" t="s">
        <v>149</v>
      </c>
      <c r="D213" s="29" t="s">
        <v>485</v>
      </c>
      <c r="E213" s="29">
        <v>880</v>
      </c>
      <c r="F213" s="29">
        <v>811</v>
      </c>
      <c r="G213" s="10">
        <v>2509</v>
      </c>
      <c r="H213" s="10">
        <v>2509</v>
      </c>
      <c r="I213" s="10">
        <v>2509</v>
      </c>
      <c r="J213" s="10">
        <v>0</v>
      </c>
      <c r="K213" s="10">
        <v>2509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</row>
    <row r="214" spans="1:144" s="26" customFormat="1" ht="39.75" customHeight="1">
      <c r="A214" s="27"/>
      <c r="B214" s="28"/>
      <c r="C214" s="28" t="s">
        <v>154</v>
      </c>
      <c r="D214" s="29" t="s">
        <v>490</v>
      </c>
      <c r="E214" s="29">
        <v>592</v>
      </c>
      <c r="F214" s="29">
        <v>1053</v>
      </c>
      <c r="G214" s="10">
        <v>1184</v>
      </c>
      <c r="H214" s="10">
        <v>1184</v>
      </c>
      <c r="I214" s="10">
        <v>1184</v>
      </c>
      <c r="J214" s="10">
        <v>0</v>
      </c>
      <c r="K214" s="10">
        <v>1184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</row>
    <row r="215" spans="1:144" s="26" customFormat="1" ht="18" customHeight="1">
      <c r="A215" s="27"/>
      <c r="B215" s="28"/>
      <c r="C215" s="28">
        <v>4410</v>
      </c>
      <c r="D215" s="29" t="s">
        <v>164</v>
      </c>
      <c r="E215" s="29">
        <v>2154</v>
      </c>
      <c r="F215" s="29">
        <v>2195</v>
      </c>
      <c r="G215" s="10">
        <v>5809</v>
      </c>
      <c r="H215" s="10">
        <v>5809</v>
      </c>
      <c r="I215" s="10">
        <v>5809</v>
      </c>
      <c r="J215" s="10">
        <v>0</v>
      </c>
      <c r="K215" s="10">
        <v>5809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</row>
    <row r="216" spans="1:144" s="26" customFormat="1" ht="18" customHeight="1">
      <c r="A216" s="27"/>
      <c r="B216" s="28"/>
      <c r="C216" s="28">
        <v>4421</v>
      </c>
      <c r="D216" s="29" t="s">
        <v>377</v>
      </c>
      <c r="E216" s="29">
        <v>14000</v>
      </c>
      <c r="F216" s="29"/>
      <c r="G216" s="10">
        <v>14000</v>
      </c>
      <c r="H216" s="10">
        <v>14000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14000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</row>
    <row r="217" spans="1:144" s="26" customFormat="1" ht="18" customHeight="1">
      <c r="A217" s="27"/>
      <c r="B217" s="28"/>
      <c r="C217" s="28">
        <v>4430</v>
      </c>
      <c r="D217" s="29" t="s">
        <v>134</v>
      </c>
      <c r="E217" s="29">
        <v>3000</v>
      </c>
      <c r="F217" s="29"/>
      <c r="G217" s="10">
        <v>10675</v>
      </c>
      <c r="H217" s="10">
        <v>10675</v>
      </c>
      <c r="I217" s="10">
        <v>10675</v>
      </c>
      <c r="J217" s="10">
        <v>0</v>
      </c>
      <c r="K217" s="10">
        <v>10675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</row>
    <row r="218" spans="1:144" s="26" customFormat="1" ht="18" customHeight="1">
      <c r="A218" s="27"/>
      <c r="B218" s="28"/>
      <c r="C218" s="28">
        <v>4440</v>
      </c>
      <c r="D218" s="29" t="s">
        <v>165</v>
      </c>
      <c r="E218" s="29">
        <v>33792</v>
      </c>
      <c r="F218" s="29">
        <v>33791</v>
      </c>
      <c r="G218" s="10">
        <v>132937</v>
      </c>
      <c r="H218" s="10">
        <v>132937</v>
      </c>
      <c r="I218" s="10">
        <v>132937</v>
      </c>
      <c r="J218" s="10">
        <v>0</v>
      </c>
      <c r="K218" s="10">
        <v>132937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</row>
    <row r="219" spans="1:144" s="26" customFormat="1" ht="18" customHeight="1" hidden="1">
      <c r="A219" s="27"/>
      <c r="B219" s="28"/>
      <c r="C219" s="28">
        <v>4580</v>
      </c>
      <c r="D219" s="29" t="s">
        <v>20</v>
      </c>
      <c r="E219" s="29"/>
      <c r="F219" s="29"/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</row>
    <row r="220" spans="1:144" s="26" customFormat="1" ht="25.5">
      <c r="A220" s="27"/>
      <c r="B220" s="28"/>
      <c r="C220" s="28" t="s">
        <v>148</v>
      </c>
      <c r="D220" s="29" t="s">
        <v>166</v>
      </c>
      <c r="E220" s="29">
        <v>700</v>
      </c>
      <c r="F220" s="29">
        <v>700</v>
      </c>
      <c r="G220" s="10">
        <v>700</v>
      </c>
      <c r="H220" s="10">
        <v>700</v>
      </c>
      <c r="I220" s="10">
        <v>700</v>
      </c>
      <c r="J220" s="10">
        <v>0</v>
      </c>
      <c r="K220" s="10">
        <v>700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</row>
    <row r="221" spans="1:144" s="26" customFormat="1" ht="24.75" customHeight="1" hidden="1">
      <c r="A221" s="27"/>
      <c r="B221" s="28"/>
      <c r="C221" s="28">
        <v>6050</v>
      </c>
      <c r="D221" s="29" t="s">
        <v>141</v>
      </c>
      <c r="E221" s="29"/>
      <c r="F221" s="29"/>
      <c r="G221" s="10">
        <v>10000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10000</v>
      </c>
      <c r="R221" s="26">
        <v>0</v>
      </c>
      <c r="S221" s="26">
        <v>0</v>
      </c>
      <c r="T221" s="26">
        <v>0</v>
      </c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</row>
    <row r="222" spans="1:144" s="104" customFormat="1" ht="26.25" customHeight="1">
      <c r="A222" s="100"/>
      <c r="B222" s="101" t="s">
        <v>194</v>
      </c>
      <c r="C222" s="101"/>
      <c r="D222" s="102" t="s">
        <v>478</v>
      </c>
      <c r="E222" s="102">
        <f>SUM(E223:E235)</f>
        <v>139958</v>
      </c>
      <c r="F222" s="102">
        <f>SUM(F223:F235)</f>
        <v>139056</v>
      </c>
      <c r="G222" s="102">
        <f aca="true" t="shared" si="33" ref="G222:T222">SUM(G223:G235)</f>
        <v>353782</v>
      </c>
      <c r="H222" s="102">
        <f t="shared" si="33"/>
        <v>353782</v>
      </c>
      <c r="I222" s="102">
        <f t="shared" si="33"/>
        <v>352482</v>
      </c>
      <c r="J222" s="102">
        <f t="shared" si="33"/>
        <v>283381</v>
      </c>
      <c r="K222" s="102">
        <f t="shared" si="33"/>
        <v>69101</v>
      </c>
      <c r="L222" s="102">
        <f t="shared" si="33"/>
        <v>0</v>
      </c>
      <c r="M222" s="102">
        <f t="shared" si="33"/>
        <v>1300</v>
      </c>
      <c r="N222" s="102">
        <f t="shared" si="33"/>
        <v>0</v>
      </c>
      <c r="O222" s="102">
        <f t="shared" si="33"/>
        <v>0</v>
      </c>
      <c r="P222" s="102">
        <f t="shared" si="33"/>
        <v>0</v>
      </c>
      <c r="Q222" s="102">
        <f t="shared" si="33"/>
        <v>0</v>
      </c>
      <c r="R222" s="102">
        <f t="shared" si="33"/>
        <v>0</v>
      </c>
      <c r="S222" s="102">
        <f t="shared" si="33"/>
        <v>0</v>
      </c>
      <c r="T222" s="102">
        <f t="shared" si="33"/>
        <v>0</v>
      </c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  <c r="DR222" s="103"/>
      <c r="DS222" s="103"/>
      <c r="DT222" s="103"/>
      <c r="DU222" s="103"/>
      <c r="DV222" s="103"/>
      <c r="DW222" s="103"/>
      <c r="DX222" s="103"/>
      <c r="DY222" s="103"/>
      <c r="DZ222" s="103"/>
      <c r="EA222" s="103"/>
      <c r="EB222" s="103"/>
      <c r="EC222" s="103"/>
      <c r="ED222" s="103"/>
      <c r="EE222" s="103"/>
      <c r="EF222" s="103"/>
      <c r="EG222" s="103"/>
      <c r="EH222" s="103"/>
      <c r="EI222" s="103"/>
      <c r="EJ222" s="103"/>
      <c r="EK222" s="103"/>
      <c r="EL222" s="103"/>
      <c r="EM222" s="103"/>
      <c r="EN222" s="103"/>
    </row>
    <row r="223" spans="1:144" s="26" customFormat="1" ht="25.5" customHeight="1">
      <c r="A223" s="27"/>
      <c r="B223" s="28"/>
      <c r="C223" s="28">
        <v>3020</v>
      </c>
      <c r="D223" s="29" t="s">
        <v>488</v>
      </c>
      <c r="E223" s="29">
        <v>871</v>
      </c>
      <c r="F223" s="29">
        <v>871</v>
      </c>
      <c r="G223" s="10">
        <v>1300</v>
      </c>
      <c r="H223" s="10">
        <v>1300</v>
      </c>
      <c r="I223" s="10">
        <v>0</v>
      </c>
      <c r="J223" s="10">
        <v>0</v>
      </c>
      <c r="K223" s="10">
        <v>0</v>
      </c>
      <c r="L223" s="10">
        <v>0</v>
      </c>
      <c r="M223" s="70">
        <v>1300</v>
      </c>
      <c r="N223" s="70">
        <v>0</v>
      </c>
      <c r="O223" s="70">
        <v>0</v>
      </c>
      <c r="P223" s="70">
        <v>0</v>
      </c>
      <c r="Q223" s="70">
        <v>0</v>
      </c>
      <c r="R223" s="70">
        <v>0</v>
      </c>
      <c r="S223" s="70">
        <v>0</v>
      </c>
      <c r="T223" s="10">
        <v>0</v>
      </c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</row>
    <row r="224" spans="1:144" s="26" customFormat="1" ht="18" customHeight="1">
      <c r="A224" s="27"/>
      <c r="B224" s="28"/>
      <c r="C224" s="28">
        <v>4010</v>
      </c>
      <c r="D224" s="29" t="s">
        <v>160</v>
      </c>
      <c r="E224" s="29">
        <v>95259</v>
      </c>
      <c r="F224" s="29">
        <v>95259</v>
      </c>
      <c r="G224" s="10">
        <v>225816</v>
      </c>
      <c r="H224" s="10">
        <v>225816</v>
      </c>
      <c r="I224" s="10">
        <v>225816</v>
      </c>
      <c r="J224" s="10">
        <v>225816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</row>
    <row r="225" spans="1:144" s="26" customFormat="1" ht="18" customHeight="1">
      <c r="A225" s="27"/>
      <c r="B225" s="28"/>
      <c r="C225" s="28">
        <v>4040</v>
      </c>
      <c r="D225" s="29" t="s">
        <v>161</v>
      </c>
      <c r="E225" s="29"/>
      <c r="F225" s="29">
        <v>217</v>
      </c>
      <c r="G225" s="10">
        <v>15529</v>
      </c>
      <c r="H225" s="10">
        <v>15529</v>
      </c>
      <c r="I225" s="10">
        <v>15529</v>
      </c>
      <c r="J225" s="10">
        <v>15529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</row>
    <row r="226" spans="1:144" s="26" customFormat="1" ht="18" customHeight="1">
      <c r="A226" s="27"/>
      <c r="B226" s="28"/>
      <c r="C226" s="28">
        <v>4110</v>
      </c>
      <c r="D226" s="29" t="s">
        <v>129</v>
      </c>
      <c r="E226" s="29">
        <v>14466</v>
      </c>
      <c r="F226" s="29">
        <v>14832</v>
      </c>
      <c r="G226" s="10">
        <v>36260</v>
      </c>
      <c r="H226" s="10">
        <v>36260</v>
      </c>
      <c r="I226" s="10">
        <v>36260</v>
      </c>
      <c r="J226" s="10">
        <v>36260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</row>
    <row r="227" spans="1:144" s="26" customFormat="1" ht="18" customHeight="1">
      <c r="A227" s="27"/>
      <c r="B227" s="28"/>
      <c r="C227" s="28">
        <v>4120</v>
      </c>
      <c r="D227" s="29" t="s">
        <v>162</v>
      </c>
      <c r="E227" s="29">
        <v>2334</v>
      </c>
      <c r="F227" s="29">
        <v>2465</v>
      </c>
      <c r="G227" s="10">
        <v>5776</v>
      </c>
      <c r="H227" s="10">
        <v>5776</v>
      </c>
      <c r="I227" s="10">
        <v>5776</v>
      </c>
      <c r="J227" s="10">
        <v>5776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</row>
    <row r="228" spans="1:144" s="26" customFormat="1" ht="18" customHeight="1">
      <c r="A228" s="27"/>
      <c r="B228" s="28"/>
      <c r="C228" s="28">
        <v>4210</v>
      </c>
      <c r="D228" s="29" t="s">
        <v>131</v>
      </c>
      <c r="E228" s="29">
        <v>13146</v>
      </c>
      <c r="F228" s="29">
        <v>13146</v>
      </c>
      <c r="G228" s="10">
        <v>32600</v>
      </c>
      <c r="H228" s="10">
        <v>32600</v>
      </c>
      <c r="I228" s="10">
        <v>32600</v>
      </c>
      <c r="J228" s="10">
        <v>0</v>
      </c>
      <c r="K228" s="10">
        <v>32600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</row>
    <row r="229" spans="1:144" s="26" customFormat="1" ht="27" customHeight="1">
      <c r="A229" s="27"/>
      <c r="B229" s="28"/>
      <c r="C229" s="28" t="s">
        <v>151</v>
      </c>
      <c r="D229" s="29" t="s">
        <v>489</v>
      </c>
      <c r="E229" s="29">
        <v>200</v>
      </c>
      <c r="F229" s="29">
        <v>3</v>
      </c>
      <c r="G229" s="10">
        <v>397</v>
      </c>
      <c r="H229" s="10">
        <v>397</v>
      </c>
      <c r="I229" s="10">
        <v>397</v>
      </c>
      <c r="J229" s="10">
        <v>0</v>
      </c>
      <c r="K229" s="10">
        <v>397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</row>
    <row r="230" spans="1:144" s="26" customFormat="1" ht="27" customHeight="1">
      <c r="A230" s="27"/>
      <c r="B230" s="28"/>
      <c r="C230" s="28">
        <v>4240</v>
      </c>
      <c r="D230" s="29" t="s">
        <v>203</v>
      </c>
      <c r="E230" s="29">
        <v>1000</v>
      </c>
      <c r="F230" s="29">
        <v>1000</v>
      </c>
      <c r="G230" s="10">
        <v>1000</v>
      </c>
      <c r="H230" s="10">
        <v>1000</v>
      </c>
      <c r="I230" s="10">
        <v>1000</v>
      </c>
      <c r="J230" s="10">
        <v>0</v>
      </c>
      <c r="K230" s="10">
        <v>1000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</row>
    <row r="231" spans="1:144" s="26" customFormat="1" ht="18" customHeight="1">
      <c r="A231" s="27"/>
      <c r="B231" s="28"/>
      <c r="C231" s="28">
        <v>4260</v>
      </c>
      <c r="D231" s="29" t="s">
        <v>139</v>
      </c>
      <c r="E231" s="29">
        <v>8150</v>
      </c>
      <c r="F231" s="29">
        <v>7217</v>
      </c>
      <c r="G231" s="10">
        <v>18523</v>
      </c>
      <c r="H231" s="10">
        <v>18523</v>
      </c>
      <c r="I231" s="10">
        <v>18523</v>
      </c>
      <c r="J231" s="10">
        <v>0</v>
      </c>
      <c r="K231" s="10">
        <v>18523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</row>
    <row r="232" spans="1:144" s="26" customFormat="1" ht="18" customHeight="1">
      <c r="A232" s="27"/>
      <c r="B232" s="28"/>
      <c r="C232" s="28">
        <v>4270</v>
      </c>
      <c r="D232" s="29" t="s">
        <v>132</v>
      </c>
      <c r="E232" s="29">
        <v>200</v>
      </c>
      <c r="F232" s="29">
        <v>200</v>
      </c>
      <c r="G232" s="10">
        <v>200</v>
      </c>
      <c r="H232" s="10">
        <v>200</v>
      </c>
      <c r="I232" s="10">
        <v>200</v>
      </c>
      <c r="J232" s="10">
        <v>0</v>
      </c>
      <c r="K232" s="10">
        <v>200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</row>
    <row r="233" spans="1:144" s="26" customFormat="1" ht="18" customHeight="1">
      <c r="A233" s="27"/>
      <c r="B233" s="28"/>
      <c r="C233" s="28">
        <v>4280</v>
      </c>
      <c r="D233" s="29" t="s">
        <v>163</v>
      </c>
      <c r="E233" s="29"/>
      <c r="F233" s="29">
        <v>15</v>
      </c>
      <c r="G233" s="10">
        <v>55</v>
      </c>
      <c r="H233" s="10">
        <v>55</v>
      </c>
      <c r="I233" s="10">
        <v>55</v>
      </c>
      <c r="J233" s="10">
        <v>0</v>
      </c>
      <c r="K233" s="10">
        <v>55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</row>
    <row r="234" spans="1:144" s="26" customFormat="1" ht="18" customHeight="1">
      <c r="A234" s="27"/>
      <c r="B234" s="28"/>
      <c r="C234" s="28">
        <v>4300</v>
      </c>
      <c r="D234" s="29" t="s">
        <v>133</v>
      </c>
      <c r="E234" s="29">
        <v>500</v>
      </c>
      <c r="F234" s="29"/>
      <c r="G234" s="10">
        <v>1000</v>
      </c>
      <c r="H234" s="10">
        <v>1000</v>
      </c>
      <c r="I234" s="10">
        <v>1000</v>
      </c>
      <c r="J234" s="10">
        <v>0</v>
      </c>
      <c r="K234" s="10">
        <v>1000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</row>
    <row r="235" spans="1:144" s="26" customFormat="1" ht="18" customHeight="1">
      <c r="A235" s="27"/>
      <c r="B235" s="28"/>
      <c r="C235" s="28">
        <v>4440</v>
      </c>
      <c r="D235" s="29" t="s">
        <v>165</v>
      </c>
      <c r="E235" s="29">
        <v>3832</v>
      </c>
      <c r="F235" s="29">
        <v>3831</v>
      </c>
      <c r="G235" s="10">
        <v>15326</v>
      </c>
      <c r="H235" s="10">
        <v>15326</v>
      </c>
      <c r="I235" s="10">
        <v>15326</v>
      </c>
      <c r="J235" s="10">
        <v>0</v>
      </c>
      <c r="K235" s="10">
        <v>15326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</row>
    <row r="236" spans="1:144" s="104" customFormat="1" ht="18" customHeight="1">
      <c r="A236" s="100"/>
      <c r="B236" s="101" t="s">
        <v>83</v>
      </c>
      <c r="C236" s="101"/>
      <c r="D236" s="102" t="s">
        <v>204</v>
      </c>
      <c r="E236" s="102">
        <f>SUM(E237:E260)</f>
        <v>47000</v>
      </c>
      <c r="F236" s="102">
        <f aca="true" t="shared" si="34" ref="F236:T236">SUM(F237:F260)</f>
        <v>41000</v>
      </c>
      <c r="G236" s="102">
        <f t="shared" si="34"/>
        <v>985193</v>
      </c>
      <c r="H236" s="102">
        <f t="shared" si="34"/>
        <v>965193</v>
      </c>
      <c r="I236" s="102">
        <f t="shared" si="34"/>
        <v>962513</v>
      </c>
      <c r="J236" s="102">
        <f t="shared" si="34"/>
        <v>721460</v>
      </c>
      <c r="K236" s="102">
        <f t="shared" si="34"/>
        <v>241053</v>
      </c>
      <c r="L236" s="102">
        <f t="shared" si="34"/>
        <v>0</v>
      </c>
      <c r="M236" s="102">
        <f t="shared" si="34"/>
        <v>2680</v>
      </c>
      <c r="N236" s="102">
        <f t="shared" si="34"/>
        <v>0</v>
      </c>
      <c r="O236" s="102">
        <f t="shared" si="34"/>
        <v>0</v>
      </c>
      <c r="P236" s="102">
        <f t="shared" si="34"/>
        <v>0</v>
      </c>
      <c r="Q236" s="102">
        <f t="shared" si="34"/>
        <v>20000</v>
      </c>
      <c r="R236" s="102">
        <f t="shared" si="34"/>
        <v>20000</v>
      </c>
      <c r="S236" s="102">
        <f t="shared" si="34"/>
        <v>15000</v>
      </c>
      <c r="T236" s="102">
        <f t="shared" si="34"/>
        <v>0</v>
      </c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  <c r="DD236" s="103"/>
      <c r="DE236" s="103"/>
      <c r="DF236" s="103"/>
      <c r="DG236" s="103"/>
      <c r="DH236" s="103"/>
      <c r="DI236" s="103"/>
      <c r="DJ236" s="103"/>
      <c r="DK236" s="103"/>
      <c r="DL236" s="103"/>
      <c r="DM236" s="103"/>
      <c r="DN236" s="103"/>
      <c r="DO236" s="103"/>
      <c r="DP236" s="103"/>
      <c r="DQ236" s="103"/>
      <c r="DR236" s="103"/>
      <c r="DS236" s="103"/>
      <c r="DT236" s="103"/>
      <c r="DU236" s="103"/>
      <c r="DV236" s="103"/>
      <c r="DW236" s="103"/>
      <c r="DX236" s="103"/>
      <c r="DY236" s="103"/>
      <c r="DZ236" s="103"/>
      <c r="EA236" s="103"/>
      <c r="EB236" s="103"/>
      <c r="EC236" s="103"/>
      <c r="ED236" s="103"/>
      <c r="EE236" s="103"/>
      <c r="EF236" s="103"/>
      <c r="EG236" s="103"/>
      <c r="EH236" s="103"/>
      <c r="EI236" s="103"/>
      <c r="EJ236" s="103"/>
      <c r="EK236" s="103"/>
      <c r="EL236" s="103"/>
      <c r="EM236" s="103"/>
      <c r="EN236" s="103"/>
    </row>
    <row r="237" spans="1:144" s="26" customFormat="1" ht="24.75" customHeight="1" hidden="1">
      <c r="A237" s="27"/>
      <c r="B237" s="28"/>
      <c r="C237" s="28">
        <v>3020</v>
      </c>
      <c r="D237" s="29" t="s">
        <v>488</v>
      </c>
      <c r="E237" s="29"/>
      <c r="F237" s="29"/>
      <c r="G237" s="10">
        <v>2680</v>
      </c>
      <c r="H237" s="10">
        <v>2680</v>
      </c>
      <c r="I237" s="10">
        <v>0</v>
      </c>
      <c r="J237" s="10">
        <v>0</v>
      </c>
      <c r="K237" s="10">
        <v>0</v>
      </c>
      <c r="L237" s="10">
        <v>0</v>
      </c>
      <c r="M237" s="70">
        <v>2680</v>
      </c>
      <c r="N237" s="70">
        <v>0</v>
      </c>
      <c r="O237" s="70">
        <v>0</v>
      </c>
      <c r="P237" s="70">
        <v>0</v>
      </c>
      <c r="Q237" s="70">
        <v>0</v>
      </c>
      <c r="R237" s="70">
        <v>0</v>
      </c>
      <c r="S237" s="70">
        <v>0</v>
      </c>
      <c r="T237" s="10">
        <v>0</v>
      </c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</row>
    <row r="238" spans="1:144" s="26" customFormat="1" ht="18" customHeight="1">
      <c r="A238" s="27"/>
      <c r="B238" s="28"/>
      <c r="C238" s="28">
        <v>4010</v>
      </c>
      <c r="D238" s="29" t="s">
        <v>160</v>
      </c>
      <c r="E238" s="29">
        <v>15000</v>
      </c>
      <c r="F238" s="29">
        <v>15000</v>
      </c>
      <c r="G238" s="10">
        <v>571536</v>
      </c>
      <c r="H238" s="10">
        <v>571536</v>
      </c>
      <c r="I238" s="10">
        <v>571536</v>
      </c>
      <c r="J238" s="10">
        <v>571536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</row>
    <row r="239" spans="1:144" s="26" customFormat="1" ht="18" customHeight="1" hidden="1">
      <c r="A239" s="27"/>
      <c r="B239" s="28"/>
      <c r="C239" s="28">
        <v>4040</v>
      </c>
      <c r="D239" s="29" t="s">
        <v>161</v>
      </c>
      <c r="E239" s="29"/>
      <c r="F239" s="29"/>
      <c r="G239" s="10">
        <v>43000</v>
      </c>
      <c r="H239" s="10">
        <v>43000</v>
      </c>
      <c r="I239" s="10">
        <v>43000</v>
      </c>
      <c r="J239" s="10">
        <v>43000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</row>
    <row r="240" spans="1:144" s="26" customFormat="1" ht="18" customHeight="1">
      <c r="A240" s="27"/>
      <c r="B240" s="28"/>
      <c r="C240" s="28">
        <v>4110</v>
      </c>
      <c r="D240" s="29" t="s">
        <v>129</v>
      </c>
      <c r="E240" s="29">
        <v>2279</v>
      </c>
      <c r="F240" s="29">
        <v>2279</v>
      </c>
      <c r="G240" s="10">
        <v>92073</v>
      </c>
      <c r="H240" s="10">
        <v>92073</v>
      </c>
      <c r="I240" s="10">
        <v>92073</v>
      </c>
      <c r="J240" s="10">
        <v>92073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</row>
    <row r="241" spans="1:144" s="26" customFormat="1" ht="18" customHeight="1">
      <c r="A241" s="27"/>
      <c r="B241" s="28"/>
      <c r="C241" s="28">
        <v>4120</v>
      </c>
      <c r="D241" s="29" t="s">
        <v>162</v>
      </c>
      <c r="E241" s="29">
        <v>368</v>
      </c>
      <c r="F241" s="29">
        <v>368</v>
      </c>
      <c r="G241" s="10">
        <v>14851</v>
      </c>
      <c r="H241" s="10">
        <v>14851</v>
      </c>
      <c r="I241" s="10">
        <v>14851</v>
      </c>
      <c r="J241" s="10">
        <v>14851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</row>
    <row r="242" spans="1:144" s="26" customFormat="1" ht="18" customHeight="1" hidden="1">
      <c r="A242" s="27"/>
      <c r="B242" s="28"/>
      <c r="C242" s="28" t="s">
        <v>126</v>
      </c>
      <c r="D242" s="29" t="s">
        <v>130</v>
      </c>
      <c r="E242" s="29"/>
      <c r="F242" s="29"/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</row>
    <row r="243" spans="1:144" s="26" customFormat="1" ht="18" customHeight="1">
      <c r="A243" s="27"/>
      <c r="B243" s="28"/>
      <c r="C243" s="28">
        <v>4210</v>
      </c>
      <c r="D243" s="29" t="s">
        <v>131</v>
      </c>
      <c r="E243" s="29">
        <v>3000</v>
      </c>
      <c r="F243" s="29">
        <v>3000</v>
      </c>
      <c r="G243" s="10">
        <v>74300</v>
      </c>
      <c r="H243" s="10">
        <v>74300</v>
      </c>
      <c r="I243" s="10">
        <v>74300</v>
      </c>
      <c r="J243" s="10">
        <v>0</v>
      </c>
      <c r="K243" s="10">
        <v>74300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</row>
    <row r="244" spans="1:144" s="26" customFormat="1" ht="18" customHeight="1">
      <c r="A244" s="27"/>
      <c r="B244" s="28"/>
      <c r="C244" s="28">
        <v>4220</v>
      </c>
      <c r="D244" s="29" t="s">
        <v>205</v>
      </c>
      <c r="E244" s="29">
        <v>2000</v>
      </c>
      <c r="F244" s="29">
        <v>2000</v>
      </c>
      <c r="G244" s="10">
        <v>72000</v>
      </c>
      <c r="H244" s="10">
        <v>72000</v>
      </c>
      <c r="I244" s="10">
        <v>72000</v>
      </c>
      <c r="J244" s="10">
        <v>0</v>
      </c>
      <c r="K244" s="10">
        <v>72000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</row>
    <row r="245" spans="1:144" s="26" customFormat="1" ht="27" customHeight="1" hidden="1">
      <c r="A245" s="27"/>
      <c r="B245" s="28"/>
      <c r="C245" s="28" t="s">
        <v>151</v>
      </c>
      <c r="D245" s="29" t="s">
        <v>489</v>
      </c>
      <c r="E245" s="29"/>
      <c r="F245" s="29"/>
      <c r="G245" s="10">
        <v>350</v>
      </c>
      <c r="H245" s="10">
        <v>350</v>
      </c>
      <c r="I245" s="10">
        <v>350</v>
      </c>
      <c r="J245" s="10">
        <v>0</v>
      </c>
      <c r="K245" s="10">
        <v>350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</row>
    <row r="246" spans="1:144" s="26" customFormat="1" ht="26.25" customHeight="1">
      <c r="A246" s="27"/>
      <c r="B246" s="28"/>
      <c r="C246" s="28">
        <v>4240</v>
      </c>
      <c r="D246" s="29" t="s">
        <v>206</v>
      </c>
      <c r="E246" s="29">
        <v>2000</v>
      </c>
      <c r="F246" s="29">
        <v>2000</v>
      </c>
      <c r="G246" s="10">
        <v>5000</v>
      </c>
      <c r="H246" s="10">
        <v>5000</v>
      </c>
      <c r="I246" s="10">
        <v>5000</v>
      </c>
      <c r="J246" s="10">
        <v>0</v>
      </c>
      <c r="K246" s="10">
        <v>5000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</row>
    <row r="247" spans="1:144" s="26" customFormat="1" ht="18" customHeight="1">
      <c r="A247" s="27"/>
      <c r="B247" s="28"/>
      <c r="C247" s="28">
        <v>4260</v>
      </c>
      <c r="D247" s="29" t="s">
        <v>139</v>
      </c>
      <c r="E247" s="29">
        <v>6000</v>
      </c>
      <c r="F247" s="29">
        <v>6000</v>
      </c>
      <c r="G247" s="10">
        <v>28150</v>
      </c>
      <c r="H247" s="10">
        <v>28150</v>
      </c>
      <c r="I247" s="10">
        <v>28150</v>
      </c>
      <c r="J247" s="10">
        <v>0</v>
      </c>
      <c r="K247" s="10">
        <v>28150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</row>
    <row r="248" spans="1:144" s="26" customFormat="1" ht="18" customHeight="1" hidden="1">
      <c r="A248" s="27"/>
      <c r="B248" s="28"/>
      <c r="C248" s="28">
        <v>4270</v>
      </c>
      <c r="D248" s="29" t="s">
        <v>132</v>
      </c>
      <c r="E248" s="29"/>
      <c r="F248" s="29"/>
      <c r="G248" s="10">
        <v>2250</v>
      </c>
      <c r="H248" s="10">
        <v>2250</v>
      </c>
      <c r="I248" s="10">
        <v>2250</v>
      </c>
      <c r="J248" s="10">
        <v>0</v>
      </c>
      <c r="K248" s="10">
        <v>2250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</row>
    <row r="249" spans="1:144" s="26" customFormat="1" ht="18" customHeight="1" hidden="1">
      <c r="A249" s="27"/>
      <c r="B249" s="28"/>
      <c r="C249" s="28">
        <v>4280</v>
      </c>
      <c r="D249" s="29" t="s">
        <v>163</v>
      </c>
      <c r="E249" s="29"/>
      <c r="F249" s="29"/>
      <c r="G249" s="10">
        <v>840</v>
      </c>
      <c r="H249" s="10">
        <v>840</v>
      </c>
      <c r="I249" s="10">
        <v>840</v>
      </c>
      <c r="J249" s="10">
        <v>0</v>
      </c>
      <c r="K249" s="10">
        <v>840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</row>
    <row r="250" spans="1:144" s="26" customFormat="1" ht="18" customHeight="1">
      <c r="A250" s="27"/>
      <c r="B250" s="28"/>
      <c r="C250" s="28">
        <v>4300</v>
      </c>
      <c r="D250" s="29" t="s">
        <v>133</v>
      </c>
      <c r="E250" s="29">
        <v>1353</v>
      </c>
      <c r="F250" s="29">
        <v>1353</v>
      </c>
      <c r="G250" s="10">
        <v>5400</v>
      </c>
      <c r="H250" s="10">
        <v>5400</v>
      </c>
      <c r="I250" s="10">
        <v>5400</v>
      </c>
      <c r="J250" s="10">
        <v>0</v>
      </c>
      <c r="K250" s="10">
        <v>5400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</row>
    <row r="251" spans="1:144" s="26" customFormat="1" ht="18" customHeight="1" hidden="1">
      <c r="A251" s="27"/>
      <c r="B251" s="28"/>
      <c r="C251" s="28" t="s">
        <v>153</v>
      </c>
      <c r="D251" s="29" t="s">
        <v>491</v>
      </c>
      <c r="E251" s="29"/>
      <c r="F251" s="29"/>
      <c r="G251" s="10">
        <v>700</v>
      </c>
      <c r="H251" s="10">
        <v>700</v>
      </c>
      <c r="I251" s="10">
        <v>700</v>
      </c>
      <c r="J251" s="10">
        <v>0</v>
      </c>
      <c r="K251" s="10">
        <v>700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</row>
    <row r="252" spans="1:144" s="26" customFormat="1" ht="39" customHeight="1" hidden="1">
      <c r="A252" s="27"/>
      <c r="B252" s="28"/>
      <c r="C252" s="28" t="s">
        <v>149</v>
      </c>
      <c r="D252" s="29" t="s">
        <v>485</v>
      </c>
      <c r="E252" s="29"/>
      <c r="F252" s="29"/>
      <c r="G252" s="10">
        <v>770</v>
      </c>
      <c r="H252" s="10">
        <v>770</v>
      </c>
      <c r="I252" s="10">
        <v>770</v>
      </c>
      <c r="J252" s="10">
        <v>0</v>
      </c>
      <c r="K252" s="10">
        <v>770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</row>
    <row r="253" spans="1:144" s="26" customFormat="1" ht="39" customHeight="1" hidden="1">
      <c r="A253" s="27"/>
      <c r="B253" s="28"/>
      <c r="C253" s="28" t="s">
        <v>154</v>
      </c>
      <c r="D253" s="29" t="s">
        <v>490</v>
      </c>
      <c r="E253" s="29"/>
      <c r="F253" s="29"/>
      <c r="G253" s="10">
        <v>1300</v>
      </c>
      <c r="H253" s="10">
        <v>1300</v>
      </c>
      <c r="I253" s="10">
        <v>1300</v>
      </c>
      <c r="J253" s="10">
        <v>0</v>
      </c>
      <c r="K253" s="10">
        <v>1300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</row>
    <row r="254" spans="1:144" s="26" customFormat="1" ht="18" customHeight="1" hidden="1">
      <c r="A254" s="27"/>
      <c r="B254" s="28"/>
      <c r="C254" s="28">
        <v>4410</v>
      </c>
      <c r="D254" s="29" t="s">
        <v>164</v>
      </c>
      <c r="E254" s="29"/>
      <c r="F254" s="29"/>
      <c r="G254" s="10">
        <v>400</v>
      </c>
      <c r="H254" s="10">
        <v>400</v>
      </c>
      <c r="I254" s="10">
        <v>400</v>
      </c>
      <c r="J254" s="10">
        <v>0</v>
      </c>
      <c r="K254" s="10">
        <v>400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</row>
    <row r="255" spans="1:144" s="26" customFormat="1" ht="18" customHeight="1" hidden="1">
      <c r="A255" s="27"/>
      <c r="B255" s="28"/>
      <c r="C255" s="28">
        <v>4430</v>
      </c>
      <c r="D255" s="29" t="s">
        <v>134</v>
      </c>
      <c r="E255" s="29"/>
      <c r="F255" s="29"/>
      <c r="G255" s="10">
        <v>5450</v>
      </c>
      <c r="H255" s="10">
        <v>5450</v>
      </c>
      <c r="I255" s="10">
        <v>5450</v>
      </c>
      <c r="J255" s="10">
        <v>0</v>
      </c>
      <c r="K255" s="10">
        <v>5450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</row>
    <row r="256" spans="1:144" s="26" customFormat="1" ht="18" customHeight="1" hidden="1">
      <c r="A256" s="27"/>
      <c r="B256" s="28"/>
      <c r="C256" s="28">
        <v>4440</v>
      </c>
      <c r="D256" s="29" t="s">
        <v>165</v>
      </c>
      <c r="E256" s="29"/>
      <c r="F256" s="29"/>
      <c r="G256" s="10">
        <v>43843</v>
      </c>
      <c r="H256" s="10">
        <v>43843</v>
      </c>
      <c r="I256" s="10">
        <v>43843</v>
      </c>
      <c r="J256" s="10">
        <v>0</v>
      </c>
      <c r="K256" s="10">
        <v>43843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</row>
    <row r="257" spans="1:144" s="26" customFormat="1" ht="25.5" hidden="1">
      <c r="A257" s="27"/>
      <c r="B257" s="28"/>
      <c r="C257" s="28" t="s">
        <v>148</v>
      </c>
      <c r="D257" s="29" t="s">
        <v>166</v>
      </c>
      <c r="E257" s="29"/>
      <c r="F257" s="29"/>
      <c r="G257" s="10">
        <v>300</v>
      </c>
      <c r="H257" s="10">
        <v>300</v>
      </c>
      <c r="I257" s="10">
        <v>300</v>
      </c>
      <c r="J257" s="10">
        <v>0</v>
      </c>
      <c r="K257" s="10">
        <v>300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</row>
    <row r="258" spans="1:144" s="26" customFormat="1" ht="25.5">
      <c r="A258" s="27"/>
      <c r="B258" s="28"/>
      <c r="C258" s="28">
        <v>6050</v>
      </c>
      <c r="D258" s="29" t="s">
        <v>141</v>
      </c>
      <c r="E258" s="29"/>
      <c r="F258" s="29">
        <v>9000</v>
      </c>
      <c r="G258" s="10">
        <v>5000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5000</v>
      </c>
      <c r="R258" s="10">
        <v>5000</v>
      </c>
      <c r="S258" s="10">
        <v>0</v>
      </c>
      <c r="T258" s="10">
        <v>0</v>
      </c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</row>
    <row r="259" spans="1:144" s="26" customFormat="1" ht="25.5">
      <c r="A259" s="27"/>
      <c r="B259" s="28"/>
      <c r="C259" s="28">
        <v>6057</v>
      </c>
      <c r="D259" s="29" t="s">
        <v>141</v>
      </c>
      <c r="E259" s="29">
        <v>11250</v>
      </c>
      <c r="F259" s="29"/>
      <c r="G259" s="10">
        <v>11250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11250</v>
      </c>
      <c r="R259" s="10">
        <v>11250</v>
      </c>
      <c r="S259" s="10">
        <v>11250</v>
      </c>
      <c r="T259" s="10">
        <v>0</v>
      </c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</row>
    <row r="260" spans="1:144" s="26" customFormat="1" ht="25.5" customHeight="1">
      <c r="A260" s="27"/>
      <c r="B260" s="28"/>
      <c r="C260" s="28">
        <v>6059</v>
      </c>
      <c r="D260" s="29" t="s">
        <v>141</v>
      </c>
      <c r="E260" s="29">
        <v>3750</v>
      </c>
      <c r="F260" s="29"/>
      <c r="G260" s="10">
        <v>3750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3750</v>
      </c>
      <c r="R260" s="10">
        <v>3750</v>
      </c>
      <c r="S260" s="10">
        <v>3750</v>
      </c>
      <c r="T260" s="10">
        <v>0</v>
      </c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</row>
    <row r="261" spans="1:144" s="104" customFormat="1" ht="18.75" customHeight="1">
      <c r="A261" s="100"/>
      <c r="B261" s="101" t="s">
        <v>195</v>
      </c>
      <c r="C261" s="101"/>
      <c r="D261" s="102" t="s">
        <v>41</v>
      </c>
      <c r="E261" s="102">
        <f>SUM(E262:E286)</f>
        <v>629854</v>
      </c>
      <c r="F261" s="102">
        <f>SUM(F262:F286)</f>
        <v>588027</v>
      </c>
      <c r="G261" s="140">
        <f aca="true" t="shared" si="35" ref="G261:T261">SUM(G262:G286)</f>
        <v>1602056</v>
      </c>
      <c r="H261" s="132">
        <f t="shared" si="35"/>
        <v>1602056</v>
      </c>
      <c r="I261" s="132">
        <f t="shared" si="35"/>
        <v>1558839</v>
      </c>
      <c r="J261" s="132">
        <f t="shared" si="35"/>
        <v>1233950</v>
      </c>
      <c r="K261" s="132">
        <f t="shared" si="35"/>
        <v>324889</v>
      </c>
      <c r="L261" s="132">
        <f t="shared" si="35"/>
        <v>0</v>
      </c>
      <c r="M261" s="132">
        <f t="shared" si="35"/>
        <v>3500</v>
      </c>
      <c r="N261" s="132">
        <f t="shared" si="35"/>
        <v>39717</v>
      </c>
      <c r="O261" s="132">
        <f t="shared" si="35"/>
        <v>0</v>
      </c>
      <c r="P261" s="132">
        <f t="shared" si="35"/>
        <v>0</v>
      </c>
      <c r="Q261" s="132">
        <f t="shared" si="35"/>
        <v>0</v>
      </c>
      <c r="R261" s="132">
        <f t="shared" si="35"/>
        <v>0</v>
      </c>
      <c r="S261" s="132">
        <f t="shared" si="35"/>
        <v>0</v>
      </c>
      <c r="T261" s="132">
        <f t="shared" si="35"/>
        <v>0</v>
      </c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  <c r="CJ261" s="103"/>
      <c r="CK261" s="103"/>
      <c r="CL261" s="103"/>
      <c r="CM261" s="103"/>
      <c r="CN261" s="103"/>
      <c r="CO261" s="103"/>
      <c r="CP261" s="103"/>
      <c r="CQ261" s="103"/>
      <c r="CR261" s="103"/>
      <c r="CS261" s="103"/>
      <c r="CT261" s="103"/>
      <c r="CU261" s="103"/>
      <c r="CV261" s="103"/>
      <c r="CW261" s="103"/>
      <c r="CX261" s="103"/>
      <c r="CY261" s="103"/>
      <c r="CZ261" s="103"/>
      <c r="DA261" s="103"/>
      <c r="DB261" s="103"/>
      <c r="DC261" s="103"/>
      <c r="DD261" s="103"/>
      <c r="DE261" s="103"/>
      <c r="DF261" s="103"/>
      <c r="DG261" s="103"/>
      <c r="DH261" s="103"/>
      <c r="DI261" s="103"/>
      <c r="DJ261" s="103"/>
      <c r="DK261" s="103"/>
      <c r="DL261" s="103"/>
      <c r="DM261" s="103"/>
      <c r="DN261" s="103"/>
      <c r="DO261" s="103"/>
      <c r="DP261" s="103"/>
      <c r="DQ261" s="103"/>
      <c r="DR261" s="103"/>
      <c r="DS261" s="103"/>
      <c r="DT261" s="103"/>
      <c r="DU261" s="103"/>
      <c r="DV261" s="103"/>
      <c r="DW261" s="103"/>
      <c r="DX261" s="103"/>
      <c r="DY261" s="103"/>
      <c r="DZ261" s="103"/>
      <c r="EA261" s="103"/>
      <c r="EB261" s="103"/>
      <c r="EC261" s="103"/>
      <c r="ED261" s="103"/>
      <c r="EE261" s="103"/>
      <c r="EF261" s="103"/>
      <c r="EG261" s="103"/>
      <c r="EH261" s="103"/>
      <c r="EI261" s="103"/>
      <c r="EJ261" s="103"/>
      <c r="EK261" s="103"/>
      <c r="EL261" s="103"/>
      <c r="EM261" s="103"/>
      <c r="EN261" s="103"/>
    </row>
    <row r="262" spans="1:144" s="26" customFormat="1" ht="25.5" customHeight="1">
      <c r="A262" s="27"/>
      <c r="B262" s="28"/>
      <c r="C262" s="28" t="s">
        <v>144</v>
      </c>
      <c r="D262" s="29" t="s">
        <v>488</v>
      </c>
      <c r="E262" s="29">
        <v>2300</v>
      </c>
      <c r="F262" s="29">
        <v>2300</v>
      </c>
      <c r="G262" s="10">
        <v>3500</v>
      </c>
      <c r="H262" s="10">
        <v>3500</v>
      </c>
      <c r="I262" s="10">
        <v>0</v>
      </c>
      <c r="J262" s="10">
        <v>0</v>
      </c>
      <c r="K262" s="10">
        <v>0</v>
      </c>
      <c r="L262" s="10">
        <v>0</v>
      </c>
      <c r="M262" s="70">
        <v>3500</v>
      </c>
      <c r="N262" s="70">
        <v>0</v>
      </c>
      <c r="O262" s="70">
        <v>0</v>
      </c>
      <c r="P262" s="70">
        <v>0</v>
      </c>
      <c r="Q262" s="70">
        <v>0</v>
      </c>
      <c r="R262" s="70">
        <v>0</v>
      </c>
      <c r="S262" s="70">
        <v>0</v>
      </c>
      <c r="T262" s="10">
        <v>0</v>
      </c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</row>
    <row r="263" spans="1:144" s="26" customFormat="1" ht="18" customHeight="1">
      <c r="A263" s="27"/>
      <c r="B263" s="28"/>
      <c r="C263" s="28" t="s">
        <v>175</v>
      </c>
      <c r="D263" s="29" t="s">
        <v>160</v>
      </c>
      <c r="E263" s="29">
        <v>321644</v>
      </c>
      <c r="F263" s="29">
        <v>331644</v>
      </c>
      <c r="G263" s="10">
        <v>985610</v>
      </c>
      <c r="H263" s="10">
        <v>985610</v>
      </c>
      <c r="I263" s="10">
        <v>985610</v>
      </c>
      <c r="J263" s="10">
        <v>985610</v>
      </c>
      <c r="K263" s="10">
        <v>0</v>
      </c>
      <c r="L263" s="1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v>0</v>
      </c>
      <c r="S263" s="70">
        <v>0</v>
      </c>
      <c r="T263" s="10">
        <v>0</v>
      </c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</row>
    <row r="264" spans="1:144" s="26" customFormat="1" ht="18" customHeight="1">
      <c r="A264" s="27"/>
      <c r="B264" s="28"/>
      <c r="C264" s="28" t="s">
        <v>198</v>
      </c>
      <c r="D264" s="29" t="s">
        <v>161</v>
      </c>
      <c r="E264" s="29"/>
      <c r="F264" s="29">
        <v>1338</v>
      </c>
      <c r="G264" s="10">
        <v>75000</v>
      </c>
      <c r="H264" s="10">
        <v>75000</v>
      </c>
      <c r="I264" s="10">
        <v>75000</v>
      </c>
      <c r="J264" s="10">
        <v>75000</v>
      </c>
      <c r="K264" s="10">
        <v>0</v>
      </c>
      <c r="L264" s="10">
        <v>0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v>0</v>
      </c>
      <c r="S264" s="70">
        <v>0</v>
      </c>
      <c r="T264" s="10">
        <v>0</v>
      </c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</row>
    <row r="265" spans="1:144" s="26" customFormat="1" ht="18" customHeight="1">
      <c r="A265" s="27"/>
      <c r="B265" s="28"/>
      <c r="C265" s="28" t="s">
        <v>124</v>
      </c>
      <c r="D265" s="29" t="s">
        <v>129</v>
      </c>
      <c r="E265" s="29">
        <v>48858</v>
      </c>
      <c r="F265" s="29">
        <v>60874</v>
      </c>
      <c r="G265" s="10">
        <v>148630</v>
      </c>
      <c r="H265" s="10">
        <v>148630</v>
      </c>
      <c r="I265" s="10">
        <v>148630</v>
      </c>
      <c r="J265" s="10">
        <v>148630</v>
      </c>
      <c r="K265" s="10">
        <v>0</v>
      </c>
      <c r="L265" s="10">
        <v>0</v>
      </c>
      <c r="M265" s="70">
        <v>0</v>
      </c>
      <c r="N265" s="70">
        <v>0</v>
      </c>
      <c r="O265" s="70">
        <v>0</v>
      </c>
      <c r="P265" s="70">
        <v>0</v>
      </c>
      <c r="Q265" s="70">
        <v>0</v>
      </c>
      <c r="R265" s="70">
        <v>0</v>
      </c>
      <c r="S265" s="70">
        <v>0</v>
      </c>
      <c r="T265" s="10">
        <v>0</v>
      </c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</row>
    <row r="266" spans="1:144" s="26" customFormat="1" ht="18" customHeight="1" hidden="1">
      <c r="A266" s="27"/>
      <c r="B266" s="28"/>
      <c r="C266" s="28">
        <v>4111</v>
      </c>
      <c r="D266" s="29" t="s">
        <v>129</v>
      </c>
      <c r="E266" s="29"/>
      <c r="F266" s="29"/>
      <c r="G266" s="10">
        <v>555</v>
      </c>
      <c r="H266" s="10">
        <v>555</v>
      </c>
      <c r="I266" s="10">
        <v>0</v>
      </c>
      <c r="J266" s="10">
        <v>0</v>
      </c>
      <c r="K266" s="10">
        <v>0</v>
      </c>
      <c r="L266" s="10">
        <v>0</v>
      </c>
      <c r="M266" s="70">
        <v>0</v>
      </c>
      <c r="N266" s="70">
        <v>555</v>
      </c>
      <c r="O266" s="70">
        <v>0</v>
      </c>
      <c r="P266" s="70">
        <v>0</v>
      </c>
      <c r="Q266" s="70">
        <v>0</v>
      </c>
      <c r="R266" s="70">
        <v>0</v>
      </c>
      <c r="S266" s="70">
        <v>0</v>
      </c>
      <c r="T266" s="10">
        <v>0</v>
      </c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</row>
    <row r="267" spans="1:144" s="26" customFormat="1" ht="18" customHeight="1">
      <c r="A267" s="27"/>
      <c r="B267" s="28"/>
      <c r="C267" s="28" t="s">
        <v>125</v>
      </c>
      <c r="D267" s="29" t="s">
        <v>162</v>
      </c>
      <c r="E267" s="29">
        <v>7880</v>
      </c>
      <c r="F267" s="29">
        <v>9078</v>
      </c>
      <c r="G267" s="10">
        <v>24710</v>
      </c>
      <c r="H267" s="10">
        <v>24710</v>
      </c>
      <c r="I267" s="10">
        <v>24710</v>
      </c>
      <c r="J267" s="10">
        <v>24710</v>
      </c>
      <c r="K267" s="10">
        <v>0</v>
      </c>
      <c r="L267" s="10">
        <v>0</v>
      </c>
      <c r="M267" s="70">
        <v>0</v>
      </c>
      <c r="N267" s="70">
        <v>0</v>
      </c>
      <c r="O267" s="70">
        <v>0</v>
      </c>
      <c r="P267" s="70">
        <v>0</v>
      </c>
      <c r="Q267" s="70">
        <v>0</v>
      </c>
      <c r="R267" s="70">
        <v>0</v>
      </c>
      <c r="S267" s="70">
        <v>0</v>
      </c>
      <c r="T267" s="10">
        <v>0</v>
      </c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</row>
    <row r="268" spans="1:144" s="26" customFormat="1" ht="18" customHeight="1" hidden="1">
      <c r="A268" s="27"/>
      <c r="B268" s="28"/>
      <c r="C268" s="28">
        <v>4121</v>
      </c>
      <c r="D268" s="29" t="s">
        <v>162</v>
      </c>
      <c r="E268" s="29"/>
      <c r="F268" s="29"/>
      <c r="G268" s="10">
        <v>90</v>
      </c>
      <c r="H268" s="10">
        <v>90</v>
      </c>
      <c r="I268" s="10">
        <v>0</v>
      </c>
      <c r="J268" s="10">
        <v>0</v>
      </c>
      <c r="K268" s="10">
        <v>0</v>
      </c>
      <c r="L268" s="10">
        <v>0</v>
      </c>
      <c r="M268" s="70">
        <v>0</v>
      </c>
      <c r="N268" s="70">
        <v>90</v>
      </c>
      <c r="O268" s="70">
        <v>0</v>
      </c>
      <c r="P268" s="70">
        <v>0</v>
      </c>
      <c r="Q268" s="70">
        <v>0</v>
      </c>
      <c r="R268" s="70">
        <v>0</v>
      </c>
      <c r="S268" s="70">
        <v>0</v>
      </c>
      <c r="T268" s="10">
        <v>0</v>
      </c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</row>
    <row r="269" spans="1:144" s="26" customFormat="1" ht="18" customHeight="1" hidden="1">
      <c r="A269" s="27"/>
      <c r="B269" s="28"/>
      <c r="C269" s="28">
        <v>4171</v>
      </c>
      <c r="D269" s="29" t="s">
        <v>130</v>
      </c>
      <c r="E269" s="29"/>
      <c r="F269" s="29"/>
      <c r="G269" s="10">
        <v>3650</v>
      </c>
      <c r="H269" s="10">
        <v>3650</v>
      </c>
      <c r="I269" s="10">
        <v>0</v>
      </c>
      <c r="J269" s="10">
        <v>0</v>
      </c>
      <c r="K269" s="10">
        <v>0</v>
      </c>
      <c r="L269" s="10">
        <v>0</v>
      </c>
      <c r="M269" s="70">
        <v>0</v>
      </c>
      <c r="N269" s="70">
        <v>3650</v>
      </c>
      <c r="O269" s="70">
        <v>0</v>
      </c>
      <c r="P269" s="70">
        <v>0</v>
      </c>
      <c r="Q269" s="70">
        <v>0</v>
      </c>
      <c r="R269" s="70">
        <v>0</v>
      </c>
      <c r="S269" s="70">
        <v>0</v>
      </c>
      <c r="T269" s="10">
        <v>0</v>
      </c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</row>
    <row r="270" spans="1:144" s="26" customFormat="1" ht="18" customHeight="1">
      <c r="A270" s="27"/>
      <c r="B270" s="28"/>
      <c r="C270" s="28" t="s">
        <v>145</v>
      </c>
      <c r="D270" s="29" t="s">
        <v>131</v>
      </c>
      <c r="E270" s="29">
        <v>16320</v>
      </c>
      <c r="F270" s="29">
        <v>16320</v>
      </c>
      <c r="G270" s="10">
        <v>38851</v>
      </c>
      <c r="H270" s="10">
        <v>38851</v>
      </c>
      <c r="I270" s="10">
        <v>38851</v>
      </c>
      <c r="J270" s="10">
        <v>0</v>
      </c>
      <c r="K270" s="10">
        <v>38851</v>
      </c>
      <c r="L270" s="10">
        <v>0</v>
      </c>
      <c r="M270" s="70">
        <v>0</v>
      </c>
      <c r="N270" s="70">
        <v>0</v>
      </c>
      <c r="O270" s="70">
        <v>0</v>
      </c>
      <c r="P270" s="70">
        <v>0</v>
      </c>
      <c r="Q270" s="70">
        <v>0</v>
      </c>
      <c r="R270" s="70">
        <v>0</v>
      </c>
      <c r="S270" s="70">
        <v>0</v>
      </c>
      <c r="T270" s="10">
        <v>0</v>
      </c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</row>
    <row r="271" spans="1:144" s="26" customFormat="1" ht="18" customHeight="1">
      <c r="A271" s="27"/>
      <c r="B271" s="28"/>
      <c r="C271" s="28">
        <v>4211</v>
      </c>
      <c r="D271" s="29" t="s">
        <v>131</v>
      </c>
      <c r="E271" s="29">
        <v>740</v>
      </c>
      <c r="F271" s="29"/>
      <c r="G271" s="10">
        <v>740</v>
      </c>
      <c r="H271" s="10">
        <v>740</v>
      </c>
      <c r="I271" s="10">
        <v>0</v>
      </c>
      <c r="J271" s="10">
        <v>0</v>
      </c>
      <c r="K271" s="10">
        <v>0</v>
      </c>
      <c r="L271" s="10">
        <v>0</v>
      </c>
      <c r="M271" s="70">
        <v>0</v>
      </c>
      <c r="N271" s="70">
        <v>740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10">
        <v>0</v>
      </c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</row>
    <row r="272" spans="1:144" s="26" customFormat="1" ht="27" customHeight="1">
      <c r="A272" s="27"/>
      <c r="B272" s="28"/>
      <c r="C272" s="28" t="s">
        <v>151</v>
      </c>
      <c r="D272" s="29" t="s">
        <v>489</v>
      </c>
      <c r="E272" s="29">
        <v>296</v>
      </c>
      <c r="F272" s="29">
        <v>296</v>
      </c>
      <c r="G272" s="10">
        <v>500</v>
      </c>
      <c r="H272" s="10">
        <v>500</v>
      </c>
      <c r="I272" s="10">
        <v>500</v>
      </c>
      <c r="J272" s="10">
        <v>0</v>
      </c>
      <c r="K272" s="10">
        <v>500</v>
      </c>
      <c r="L272" s="1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v>0</v>
      </c>
      <c r="S272" s="70">
        <v>0</v>
      </c>
      <c r="T272" s="10">
        <v>0</v>
      </c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</row>
    <row r="273" spans="1:144" s="26" customFormat="1" ht="27" customHeight="1">
      <c r="A273" s="27"/>
      <c r="B273" s="28"/>
      <c r="C273" s="28" t="s">
        <v>152</v>
      </c>
      <c r="D273" s="29" t="s">
        <v>206</v>
      </c>
      <c r="E273" s="29">
        <v>1333</v>
      </c>
      <c r="F273" s="29">
        <v>1333</v>
      </c>
      <c r="G273" s="10">
        <v>1570</v>
      </c>
      <c r="H273" s="10">
        <v>1570</v>
      </c>
      <c r="I273" s="10">
        <v>1570</v>
      </c>
      <c r="J273" s="10">
        <v>0</v>
      </c>
      <c r="K273" s="10">
        <v>1570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</row>
    <row r="274" spans="1:144" s="26" customFormat="1" ht="27" customHeight="1">
      <c r="A274" s="27"/>
      <c r="B274" s="28"/>
      <c r="C274" s="28">
        <v>4241</v>
      </c>
      <c r="D274" s="29" t="s">
        <v>206</v>
      </c>
      <c r="E274" s="29">
        <v>2500</v>
      </c>
      <c r="F274" s="29"/>
      <c r="G274" s="10">
        <v>2500</v>
      </c>
      <c r="H274" s="10">
        <v>2500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2500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</row>
    <row r="275" spans="1:144" s="26" customFormat="1" ht="18" customHeight="1">
      <c r="A275" s="27"/>
      <c r="B275" s="28"/>
      <c r="C275" s="28" t="s">
        <v>136</v>
      </c>
      <c r="D275" s="29" t="s">
        <v>139</v>
      </c>
      <c r="E275" s="29">
        <v>6776</v>
      </c>
      <c r="F275" s="29">
        <v>3628</v>
      </c>
      <c r="G275" s="10">
        <v>19798</v>
      </c>
      <c r="H275" s="10">
        <v>19798</v>
      </c>
      <c r="I275" s="10">
        <v>19798</v>
      </c>
      <c r="J275" s="10">
        <v>0</v>
      </c>
      <c r="K275" s="10">
        <v>19798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</row>
    <row r="276" spans="1:144" s="26" customFormat="1" ht="18" customHeight="1">
      <c r="A276" s="27"/>
      <c r="B276" s="28"/>
      <c r="C276" s="28" t="s">
        <v>137</v>
      </c>
      <c r="D276" s="29" t="s">
        <v>132</v>
      </c>
      <c r="E276" s="29">
        <v>182000</v>
      </c>
      <c r="F276" s="29">
        <v>145313</v>
      </c>
      <c r="G276" s="10">
        <v>182087</v>
      </c>
      <c r="H276" s="10">
        <v>182087</v>
      </c>
      <c r="I276" s="10">
        <v>182087</v>
      </c>
      <c r="J276" s="10">
        <v>0</v>
      </c>
      <c r="K276" s="10">
        <v>182087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</row>
    <row r="277" spans="1:144" s="26" customFormat="1" ht="18" customHeight="1">
      <c r="A277" s="27"/>
      <c r="B277" s="28"/>
      <c r="C277" s="28" t="s">
        <v>146</v>
      </c>
      <c r="D277" s="29" t="s">
        <v>163</v>
      </c>
      <c r="E277" s="29">
        <v>420</v>
      </c>
      <c r="F277" s="29">
        <v>420</v>
      </c>
      <c r="G277" s="10">
        <v>490</v>
      </c>
      <c r="H277" s="10">
        <v>490</v>
      </c>
      <c r="I277" s="10">
        <v>490</v>
      </c>
      <c r="J277" s="10">
        <v>0</v>
      </c>
      <c r="K277" s="10">
        <v>490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</row>
    <row r="278" spans="1:144" s="26" customFormat="1" ht="18" customHeight="1">
      <c r="A278" s="27"/>
      <c r="B278" s="28"/>
      <c r="C278" s="28" t="s">
        <v>142</v>
      </c>
      <c r="D278" s="47" t="s">
        <v>335</v>
      </c>
      <c r="E278" s="29">
        <v>5930</v>
      </c>
      <c r="F278" s="29">
        <v>2004</v>
      </c>
      <c r="G278" s="10">
        <v>12656</v>
      </c>
      <c r="H278" s="10">
        <v>12656</v>
      </c>
      <c r="I278" s="10">
        <v>12656</v>
      </c>
      <c r="J278" s="10">
        <v>0</v>
      </c>
      <c r="K278" s="10">
        <v>12656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</row>
    <row r="279" spans="1:144" s="26" customFormat="1" ht="18" customHeight="1">
      <c r="A279" s="27"/>
      <c r="B279" s="28"/>
      <c r="C279" s="28">
        <v>4301</v>
      </c>
      <c r="D279" s="47" t="s">
        <v>335</v>
      </c>
      <c r="E279" s="29">
        <v>1800</v>
      </c>
      <c r="F279" s="47"/>
      <c r="G279" s="7">
        <v>2720</v>
      </c>
      <c r="H279" s="7">
        <v>2720</v>
      </c>
      <c r="I279" s="10">
        <v>0</v>
      </c>
      <c r="J279" s="10">
        <v>0</v>
      </c>
      <c r="K279" s="10">
        <v>0</v>
      </c>
      <c r="L279" s="10">
        <v>0</v>
      </c>
      <c r="M279" s="70">
        <v>0</v>
      </c>
      <c r="N279" s="70">
        <v>2720</v>
      </c>
      <c r="O279" s="70">
        <v>0</v>
      </c>
      <c r="P279" s="70">
        <v>0</v>
      </c>
      <c r="Q279" s="70">
        <v>0</v>
      </c>
      <c r="R279" s="70">
        <v>0</v>
      </c>
      <c r="S279" s="70">
        <v>0</v>
      </c>
      <c r="T279" s="10">
        <v>0</v>
      </c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</row>
    <row r="280" spans="1:144" s="26" customFormat="1" ht="39" customHeight="1">
      <c r="A280" s="27"/>
      <c r="B280" s="28"/>
      <c r="C280" s="28" t="s">
        <v>149</v>
      </c>
      <c r="D280" s="29" t="s">
        <v>485</v>
      </c>
      <c r="E280" s="29">
        <v>675</v>
      </c>
      <c r="F280" s="29">
        <v>975</v>
      </c>
      <c r="G280" s="10">
        <v>1650</v>
      </c>
      <c r="H280" s="10">
        <v>1650</v>
      </c>
      <c r="I280" s="10">
        <v>1650</v>
      </c>
      <c r="J280" s="10">
        <v>0</v>
      </c>
      <c r="K280" s="10">
        <v>1650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</row>
    <row r="281" spans="1:144" s="26" customFormat="1" ht="39" customHeight="1">
      <c r="A281" s="27"/>
      <c r="B281" s="28"/>
      <c r="C281" s="28" t="s">
        <v>154</v>
      </c>
      <c r="D281" s="29" t="s">
        <v>490</v>
      </c>
      <c r="E281" s="29">
        <v>840</v>
      </c>
      <c r="F281" s="29">
        <v>463</v>
      </c>
      <c r="G281" s="10">
        <v>2377</v>
      </c>
      <c r="H281" s="10">
        <v>2377</v>
      </c>
      <c r="I281" s="10">
        <v>2377</v>
      </c>
      <c r="J281" s="10">
        <v>0</v>
      </c>
      <c r="K281" s="10">
        <v>2377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</row>
    <row r="282" spans="1:144" s="26" customFormat="1" ht="18" customHeight="1">
      <c r="A282" s="27"/>
      <c r="B282" s="28"/>
      <c r="C282" s="28" t="s">
        <v>147</v>
      </c>
      <c r="D282" s="29" t="s">
        <v>164</v>
      </c>
      <c r="E282" s="29">
        <v>1352</v>
      </c>
      <c r="F282" s="29">
        <v>1352</v>
      </c>
      <c r="G282" s="10">
        <v>2500</v>
      </c>
      <c r="H282" s="10">
        <v>2500</v>
      </c>
      <c r="I282" s="10">
        <v>2500</v>
      </c>
      <c r="J282" s="10">
        <v>0</v>
      </c>
      <c r="K282" s="10">
        <v>2500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</row>
    <row r="283" spans="1:144" s="26" customFormat="1" ht="18" customHeight="1">
      <c r="A283" s="27"/>
      <c r="B283" s="28"/>
      <c r="C283" s="28">
        <v>4421</v>
      </c>
      <c r="D283" s="29" t="s">
        <v>377</v>
      </c>
      <c r="E283" s="29">
        <v>15000</v>
      </c>
      <c r="F283" s="29"/>
      <c r="G283" s="10">
        <v>29462</v>
      </c>
      <c r="H283" s="10">
        <v>29462</v>
      </c>
      <c r="I283" s="10">
        <v>0</v>
      </c>
      <c r="J283" s="10">
        <v>0</v>
      </c>
      <c r="K283" s="10">
        <v>0</v>
      </c>
      <c r="L283" s="10">
        <v>0</v>
      </c>
      <c r="M283" s="70">
        <v>0</v>
      </c>
      <c r="N283" s="70">
        <v>29462</v>
      </c>
      <c r="O283" s="70">
        <v>0</v>
      </c>
      <c r="P283" s="70">
        <v>0</v>
      </c>
      <c r="Q283" s="70">
        <v>0</v>
      </c>
      <c r="R283" s="70">
        <v>0</v>
      </c>
      <c r="S283" s="70">
        <v>0</v>
      </c>
      <c r="T283" s="10">
        <v>0</v>
      </c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</row>
    <row r="284" spans="1:144" s="26" customFormat="1" ht="18" customHeight="1">
      <c r="A284" s="27"/>
      <c r="B284" s="28"/>
      <c r="C284" s="28" t="s">
        <v>127</v>
      </c>
      <c r="D284" s="29" t="s">
        <v>134</v>
      </c>
      <c r="E284" s="29">
        <v>2500</v>
      </c>
      <c r="F284" s="29"/>
      <c r="G284" s="10">
        <v>5562</v>
      </c>
      <c r="H284" s="10">
        <v>5562</v>
      </c>
      <c r="I284" s="10">
        <v>5562</v>
      </c>
      <c r="J284" s="10">
        <v>0</v>
      </c>
      <c r="K284" s="10">
        <v>5562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</row>
    <row r="285" spans="1:144" s="26" customFormat="1" ht="18" customHeight="1">
      <c r="A285" s="27"/>
      <c r="B285" s="28"/>
      <c r="C285" s="28" t="s">
        <v>199</v>
      </c>
      <c r="D285" s="29" t="s">
        <v>207</v>
      </c>
      <c r="E285" s="29">
        <v>10390</v>
      </c>
      <c r="F285" s="29">
        <v>10389</v>
      </c>
      <c r="G285" s="10">
        <v>56548</v>
      </c>
      <c r="H285" s="10">
        <v>56548</v>
      </c>
      <c r="I285" s="10">
        <v>56548</v>
      </c>
      <c r="J285" s="10">
        <v>0</v>
      </c>
      <c r="K285" s="10">
        <v>56548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</row>
    <row r="286" spans="1:144" s="26" customFormat="1" ht="25.5">
      <c r="A286" s="27"/>
      <c r="B286" s="28"/>
      <c r="C286" s="28" t="s">
        <v>148</v>
      </c>
      <c r="D286" s="29" t="s">
        <v>166</v>
      </c>
      <c r="E286" s="29">
        <v>300</v>
      </c>
      <c r="F286" s="29">
        <v>300</v>
      </c>
      <c r="G286" s="10">
        <v>300</v>
      </c>
      <c r="H286" s="10">
        <v>300</v>
      </c>
      <c r="I286" s="10">
        <v>300</v>
      </c>
      <c r="J286" s="10">
        <v>0</v>
      </c>
      <c r="K286" s="10">
        <v>300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</row>
    <row r="287" spans="1:144" s="26" customFormat="1" ht="18" customHeight="1">
      <c r="A287" s="27"/>
      <c r="B287" s="28">
        <v>80113</v>
      </c>
      <c r="C287" s="28"/>
      <c r="D287" s="29" t="s">
        <v>208</v>
      </c>
      <c r="E287" s="29">
        <f>E288</f>
        <v>41578</v>
      </c>
      <c r="F287" s="29">
        <f>F288</f>
        <v>41578</v>
      </c>
      <c r="G287" s="29">
        <f aca="true" t="shared" si="36" ref="G287:T287">G288</f>
        <v>95000</v>
      </c>
      <c r="H287" s="29">
        <f t="shared" si="36"/>
        <v>95000</v>
      </c>
      <c r="I287" s="29">
        <f t="shared" si="36"/>
        <v>95000</v>
      </c>
      <c r="J287" s="29">
        <f t="shared" si="36"/>
        <v>0</v>
      </c>
      <c r="K287" s="29">
        <f t="shared" si="36"/>
        <v>95000</v>
      </c>
      <c r="L287" s="29">
        <f t="shared" si="36"/>
        <v>0</v>
      </c>
      <c r="M287" s="29">
        <f t="shared" si="36"/>
        <v>0</v>
      </c>
      <c r="N287" s="29">
        <f t="shared" si="36"/>
        <v>0</v>
      </c>
      <c r="O287" s="29">
        <f t="shared" si="36"/>
        <v>0</v>
      </c>
      <c r="P287" s="29">
        <f t="shared" si="36"/>
        <v>0</v>
      </c>
      <c r="Q287" s="29">
        <f t="shared" si="36"/>
        <v>0</v>
      </c>
      <c r="R287" s="29">
        <f t="shared" si="36"/>
        <v>0</v>
      </c>
      <c r="S287" s="29">
        <f t="shared" si="36"/>
        <v>0</v>
      </c>
      <c r="T287" s="29">
        <f t="shared" si="36"/>
        <v>0</v>
      </c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</row>
    <row r="288" spans="1:144" s="26" customFormat="1" ht="18" customHeight="1">
      <c r="A288" s="27"/>
      <c r="B288" s="28"/>
      <c r="C288" s="28">
        <v>4300</v>
      </c>
      <c r="D288" s="29" t="s">
        <v>133</v>
      </c>
      <c r="E288" s="29">
        <v>41578</v>
      </c>
      <c r="F288" s="29">
        <v>41578</v>
      </c>
      <c r="G288" s="10">
        <v>95000</v>
      </c>
      <c r="H288" s="10">
        <v>95000</v>
      </c>
      <c r="I288" s="10">
        <v>95000</v>
      </c>
      <c r="J288" s="10">
        <v>0</v>
      </c>
      <c r="K288" s="10">
        <v>95000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</row>
    <row r="289" spans="1:144" s="26" customFormat="1" ht="26.25" customHeight="1" hidden="1">
      <c r="A289" s="27"/>
      <c r="B289" s="28" t="s">
        <v>95</v>
      </c>
      <c r="C289" s="28"/>
      <c r="D289" s="29" t="s">
        <v>113</v>
      </c>
      <c r="E289" s="29">
        <f>SUM(E290:E308)</f>
        <v>0</v>
      </c>
      <c r="F289" s="29">
        <f>SUM(F290:F308)</f>
        <v>0</v>
      </c>
      <c r="G289" s="29">
        <f aca="true" t="shared" si="37" ref="G289:N289">SUM(G290:G308)</f>
        <v>193079</v>
      </c>
      <c r="H289" s="10">
        <f t="shared" si="37"/>
        <v>193079</v>
      </c>
      <c r="I289" s="10">
        <f t="shared" si="37"/>
        <v>191617</v>
      </c>
      <c r="J289" s="10">
        <f t="shared" si="37"/>
        <v>163929</v>
      </c>
      <c r="K289" s="10">
        <f t="shared" si="37"/>
        <v>27688</v>
      </c>
      <c r="L289" s="10">
        <f t="shared" si="37"/>
        <v>0</v>
      </c>
      <c r="M289" s="10">
        <f t="shared" si="37"/>
        <v>1462</v>
      </c>
      <c r="N289" s="10">
        <f t="shared" si="37"/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0</v>
      </c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</row>
    <row r="290" spans="1:144" s="26" customFormat="1" ht="26.25" customHeight="1" hidden="1">
      <c r="A290" s="27"/>
      <c r="B290" s="28"/>
      <c r="C290" s="28" t="s">
        <v>144</v>
      </c>
      <c r="D290" s="29" t="s">
        <v>488</v>
      </c>
      <c r="E290" s="29"/>
      <c r="F290" s="29"/>
      <c r="G290" s="10">
        <v>1462</v>
      </c>
      <c r="H290" s="10">
        <v>1462</v>
      </c>
      <c r="I290" s="10">
        <v>0</v>
      </c>
      <c r="J290" s="10">
        <v>0</v>
      </c>
      <c r="K290" s="10">
        <v>0</v>
      </c>
      <c r="L290" s="10">
        <v>0</v>
      </c>
      <c r="M290" s="70">
        <v>1462</v>
      </c>
      <c r="N290" s="70">
        <v>0</v>
      </c>
      <c r="O290" s="70">
        <v>0</v>
      </c>
      <c r="P290" s="70">
        <v>0</v>
      </c>
      <c r="Q290" s="70">
        <v>0</v>
      </c>
      <c r="R290" s="70">
        <v>0</v>
      </c>
      <c r="S290" s="70">
        <v>0</v>
      </c>
      <c r="T290" s="10">
        <v>0</v>
      </c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</row>
    <row r="291" spans="1:144" s="26" customFormat="1" ht="18" customHeight="1" hidden="1">
      <c r="A291" s="27"/>
      <c r="B291" s="28"/>
      <c r="C291" s="28" t="s">
        <v>175</v>
      </c>
      <c r="D291" s="29" t="s">
        <v>160</v>
      </c>
      <c r="E291" s="29"/>
      <c r="F291" s="29"/>
      <c r="G291" s="10">
        <v>127400</v>
      </c>
      <c r="H291" s="10">
        <v>127400</v>
      </c>
      <c r="I291" s="10">
        <v>127400</v>
      </c>
      <c r="J291" s="10">
        <v>127400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</row>
    <row r="292" spans="1:144" s="26" customFormat="1" ht="18" customHeight="1" hidden="1">
      <c r="A292" s="27"/>
      <c r="B292" s="28"/>
      <c r="C292" s="28" t="s">
        <v>198</v>
      </c>
      <c r="D292" s="29" t="s">
        <v>161</v>
      </c>
      <c r="E292" s="29"/>
      <c r="F292" s="29"/>
      <c r="G292" s="10">
        <v>10500</v>
      </c>
      <c r="H292" s="10">
        <v>10500</v>
      </c>
      <c r="I292" s="10">
        <v>10500</v>
      </c>
      <c r="J292" s="10">
        <v>10500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</row>
    <row r="293" spans="1:144" s="26" customFormat="1" ht="18" customHeight="1" hidden="1">
      <c r="A293" s="27"/>
      <c r="B293" s="28"/>
      <c r="C293" s="28" t="s">
        <v>124</v>
      </c>
      <c r="D293" s="29" t="s">
        <v>129</v>
      </c>
      <c r="E293" s="29"/>
      <c r="F293" s="29"/>
      <c r="G293" s="10">
        <v>22126</v>
      </c>
      <c r="H293" s="10">
        <v>22126</v>
      </c>
      <c r="I293" s="10">
        <v>22126</v>
      </c>
      <c r="J293" s="10">
        <v>22126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</row>
    <row r="294" spans="1:144" s="26" customFormat="1" ht="18" customHeight="1" hidden="1">
      <c r="A294" s="27"/>
      <c r="B294" s="28"/>
      <c r="C294" s="28" t="s">
        <v>125</v>
      </c>
      <c r="D294" s="29" t="s">
        <v>162</v>
      </c>
      <c r="E294" s="29"/>
      <c r="F294" s="29"/>
      <c r="G294" s="10">
        <v>3403</v>
      </c>
      <c r="H294" s="10">
        <v>3403</v>
      </c>
      <c r="I294" s="10">
        <v>3403</v>
      </c>
      <c r="J294" s="10">
        <v>3403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</row>
    <row r="295" spans="1:144" s="26" customFormat="1" ht="18" customHeight="1" hidden="1">
      <c r="A295" s="27"/>
      <c r="B295" s="28"/>
      <c r="C295" s="28">
        <v>4170</v>
      </c>
      <c r="D295" s="29" t="s">
        <v>130</v>
      </c>
      <c r="E295" s="29"/>
      <c r="F295" s="29"/>
      <c r="G295" s="10">
        <v>500</v>
      </c>
      <c r="H295" s="10">
        <v>500</v>
      </c>
      <c r="I295" s="10">
        <v>500</v>
      </c>
      <c r="J295" s="10">
        <v>500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</row>
    <row r="296" spans="1:144" s="26" customFormat="1" ht="18" customHeight="1" hidden="1">
      <c r="A296" s="27"/>
      <c r="B296" s="28"/>
      <c r="C296" s="28" t="s">
        <v>145</v>
      </c>
      <c r="D296" s="29" t="s">
        <v>131</v>
      </c>
      <c r="E296" s="29"/>
      <c r="F296" s="29"/>
      <c r="G296" s="10">
        <v>10300</v>
      </c>
      <c r="H296" s="10">
        <v>10300</v>
      </c>
      <c r="I296" s="10">
        <v>10300</v>
      </c>
      <c r="J296" s="10">
        <v>0</v>
      </c>
      <c r="K296" s="10">
        <v>10300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</row>
    <row r="297" spans="1:144" s="26" customFormat="1" ht="27" customHeight="1" hidden="1">
      <c r="A297" s="27"/>
      <c r="B297" s="28"/>
      <c r="C297" s="28" t="s">
        <v>151</v>
      </c>
      <c r="D297" s="29" t="s">
        <v>489</v>
      </c>
      <c r="E297" s="29"/>
      <c r="F297" s="29"/>
      <c r="G297" s="10">
        <v>50</v>
      </c>
      <c r="H297" s="10">
        <v>50</v>
      </c>
      <c r="I297" s="10">
        <v>50</v>
      </c>
      <c r="J297" s="10">
        <v>0</v>
      </c>
      <c r="K297" s="10">
        <v>50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</row>
    <row r="298" spans="1:144" s="26" customFormat="1" ht="26.25" customHeight="1" hidden="1">
      <c r="A298" s="27"/>
      <c r="B298" s="28"/>
      <c r="C298" s="28" t="s">
        <v>152</v>
      </c>
      <c r="D298" s="29" t="s">
        <v>209</v>
      </c>
      <c r="E298" s="29"/>
      <c r="F298" s="29"/>
      <c r="G298" s="10">
        <v>300</v>
      </c>
      <c r="H298" s="10">
        <v>300</v>
      </c>
      <c r="I298" s="10">
        <v>300</v>
      </c>
      <c r="J298" s="10">
        <v>0</v>
      </c>
      <c r="K298" s="10">
        <v>300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</row>
    <row r="299" spans="1:144" s="26" customFormat="1" ht="18" customHeight="1" hidden="1">
      <c r="A299" s="27"/>
      <c r="B299" s="28"/>
      <c r="C299" s="28" t="s">
        <v>137</v>
      </c>
      <c r="D299" s="29" t="s">
        <v>132</v>
      </c>
      <c r="E299" s="29"/>
      <c r="F299" s="29"/>
      <c r="G299" s="10">
        <v>800</v>
      </c>
      <c r="H299" s="10">
        <v>800</v>
      </c>
      <c r="I299" s="10">
        <v>800</v>
      </c>
      <c r="J299" s="10">
        <v>0</v>
      </c>
      <c r="K299" s="10">
        <v>800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</row>
    <row r="300" spans="1:144" s="26" customFormat="1" ht="18" customHeight="1" hidden="1">
      <c r="A300" s="27"/>
      <c r="B300" s="28"/>
      <c r="C300" s="28" t="s">
        <v>146</v>
      </c>
      <c r="D300" s="29" t="s">
        <v>163</v>
      </c>
      <c r="E300" s="29"/>
      <c r="F300" s="29"/>
      <c r="G300" s="10">
        <v>280</v>
      </c>
      <c r="H300" s="10">
        <v>280</v>
      </c>
      <c r="I300" s="10">
        <v>280</v>
      </c>
      <c r="J300" s="10">
        <v>0</v>
      </c>
      <c r="K300" s="10">
        <v>280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</row>
    <row r="301" spans="1:144" s="26" customFormat="1" ht="18" customHeight="1" hidden="1">
      <c r="A301" s="27"/>
      <c r="B301" s="28"/>
      <c r="C301" s="28" t="s">
        <v>142</v>
      </c>
      <c r="D301" s="29" t="s">
        <v>133</v>
      </c>
      <c r="E301" s="29"/>
      <c r="F301" s="29"/>
      <c r="G301" s="10">
        <v>3404</v>
      </c>
      <c r="H301" s="10">
        <v>3404</v>
      </c>
      <c r="I301" s="10">
        <v>3404</v>
      </c>
      <c r="J301" s="10">
        <v>0</v>
      </c>
      <c r="K301" s="10">
        <v>3404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</row>
    <row r="302" spans="1:144" s="26" customFormat="1" ht="18" customHeight="1" hidden="1">
      <c r="A302" s="27"/>
      <c r="B302" s="28"/>
      <c r="C302" s="28">
        <v>4350</v>
      </c>
      <c r="D302" s="29" t="s">
        <v>491</v>
      </c>
      <c r="E302" s="29"/>
      <c r="F302" s="29"/>
      <c r="G302" s="10">
        <v>840</v>
      </c>
      <c r="H302" s="10">
        <v>840</v>
      </c>
      <c r="I302" s="10">
        <v>840</v>
      </c>
      <c r="J302" s="10">
        <v>0</v>
      </c>
      <c r="K302" s="10">
        <v>840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</row>
    <row r="303" spans="1:144" s="26" customFormat="1" ht="39" customHeight="1" hidden="1">
      <c r="A303" s="27"/>
      <c r="B303" s="28"/>
      <c r="C303" s="28" t="s">
        <v>149</v>
      </c>
      <c r="D303" s="29" t="s">
        <v>485</v>
      </c>
      <c r="E303" s="29"/>
      <c r="F303" s="29"/>
      <c r="G303" s="10">
        <v>765</v>
      </c>
      <c r="H303" s="10">
        <v>765</v>
      </c>
      <c r="I303" s="10">
        <v>765</v>
      </c>
      <c r="J303" s="10">
        <v>0</v>
      </c>
      <c r="K303" s="10">
        <v>765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</row>
    <row r="304" spans="1:144" s="26" customFormat="1" ht="38.25" hidden="1">
      <c r="A304" s="27"/>
      <c r="B304" s="28"/>
      <c r="C304" s="28" t="s">
        <v>154</v>
      </c>
      <c r="D304" s="29" t="s">
        <v>490</v>
      </c>
      <c r="E304" s="29"/>
      <c r="F304" s="29"/>
      <c r="G304" s="10">
        <v>2300</v>
      </c>
      <c r="H304" s="10">
        <v>2300</v>
      </c>
      <c r="I304" s="10">
        <v>2300</v>
      </c>
      <c r="J304" s="10">
        <v>0</v>
      </c>
      <c r="K304" s="10">
        <v>2300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</row>
    <row r="305" spans="1:144" s="26" customFormat="1" ht="18" customHeight="1" hidden="1">
      <c r="A305" s="27"/>
      <c r="B305" s="28"/>
      <c r="C305" s="28" t="s">
        <v>147</v>
      </c>
      <c r="D305" s="29" t="s">
        <v>164</v>
      </c>
      <c r="E305" s="29"/>
      <c r="F305" s="29"/>
      <c r="G305" s="10">
        <v>1800</v>
      </c>
      <c r="H305" s="10">
        <v>1800</v>
      </c>
      <c r="I305" s="10">
        <v>1800</v>
      </c>
      <c r="J305" s="10">
        <v>0</v>
      </c>
      <c r="K305" s="10">
        <v>1800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</row>
    <row r="306" spans="1:144" s="26" customFormat="1" ht="18" customHeight="1" hidden="1">
      <c r="A306" s="27"/>
      <c r="B306" s="28"/>
      <c r="C306" s="28" t="s">
        <v>127</v>
      </c>
      <c r="D306" s="29" t="s">
        <v>134</v>
      </c>
      <c r="E306" s="29"/>
      <c r="F306" s="29"/>
      <c r="G306" s="10">
        <v>246</v>
      </c>
      <c r="H306" s="10">
        <v>246</v>
      </c>
      <c r="I306" s="10">
        <v>246</v>
      </c>
      <c r="J306" s="10">
        <v>0</v>
      </c>
      <c r="K306" s="10">
        <v>246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</row>
    <row r="307" spans="1:144" s="26" customFormat="1" ht="18" customHeight="1" hidden="1">
      <c r="A307" s="27"/>
      <c r="B307" s="28"/>
      <c r="C307" s="28" t="s">
        <v>199</v>
      </c>
      <c r="D307" s="29" t="s">
        <v>207</v>
      </c>
      <c r="E307" s="29"/>
      <c r="F307" s="29"/>
      <c r="G307" s="10">
        <v>4103</v>
      </c>
      <c r="H307" s="10">
        <v>4103</v>
      </c>
      <c r="I307" s="10">
        <v>4103</v>
      </c>
      <c r="J307" s="10">
        <v>0</v>
      </c>
      <c r="K307" s="10">
        <v>4103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</row>
    <row r="308" spans="1:144" s="26" customFormat="1" ht="25.5" hidden="1">
      <c r="A308" s="27"/>
      <c r="B308" s="28"/>
      <c r="C308" s="28" t="s">
        <v>148</v>
      </c>
      <c r="D308" s="29" t="s">
        <v>210</v>
      </c>
      <c r="E308" s="29"/>
      <c r="F308" s="29"/>
      <c r="G308" s="10">
        <v>2500</v>
      </c>
      <c r="H308" s="10">
        <v>2500</v>
      </c>
      <c r="I308" s="10">
        <v>2500</v>
      </c>
      <c r="J308" s="10">
        <v>0</v>
      </c>
      <c r="K308" s="10">
        <v>2500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</row>
    <row r="309" spans="1:144" s="26" customFormat="1" ht="27.75" customHeight="1" hidden="1">
      <c r="A309" s="27"/>
      <c r="B309" s="28" t="s">
        <v>196</v>
      </c>
      <c r="C309" s="28"/>
      <c r="D309" s="29" t="s">
        <v>211</v>
      </c>
      <c r="E309" s="29">
        <f>E310+E311</f>
        <v>0</v>
      </c>
      <c r="F309" s="29">
        <f>F310+F311</f>
        <v>0</v>
      </c>
      <c r="G309" s="29">
        <f aca="true" t="shared" si="38" ref="G309:T309">SUM(G310:G311)</f>
        <v>30647</v>
      </c>
      <c r="H309" s="29">
        <f t="shared" si="38"/>
        <v>30647</v>
      </c>
      <c r="I309" s="29">
        <f t="shared" si="38"/>
        <v>30647</v>
      </c>
      <c r="J309" s="29">
        <f t="shared" si="38"/>
        <v>0</v>
      </c>
      <c r="K309" s="29">
        <f t="shared" si="38"/>
        <v>30647</v>
      </c>
      <c r="L309" s="29">
        <f t="shared" si="38"/>
        <v>0</v>
      </c>
      <c r="M309" s="29">
        <f t="shared" si="38"/>
        <v>0</v>
      </c>
      <c r="N309" s="29">
        <f t="shared" si="38"/>
        <v>0</v>
      </c>
      <c r="O309" s="29">
        <f t="shared" si="38"/>
        <v>0</v>
      </c>
      <c r="P309" s="29">
        <f t="shared" si="38"/>
        <v>0</v>
      </c>
      <c r="Q309" s="29">
        <f t="shared" si="38"/>
        <v>0</v>
      </c>
      <c r="R309" s="29">
        <f t="shared" si="38"/>
        <v>0</v>
      </c>
      <c r="S309" s="29">
        <f t="shared" si="38"/>
        <v>0</v>
      </c>
      <c r="T309" s="29">
        <f t="shared" si="38"/>
        <v>0</v>
      </c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</row>
    <row r="310" spans="1:144" s="26" customFormat="1" ht="18" customHeight="1" hidden="1">
      <c r="A310" s="27"/>
      <c r="B310" s="28"/>
      <c r="C310" s="28" t="s">
        <v>142</v>
      </c>
      <c r="D310" s="29" t="s">
        <v>133</v>
      </c>
      <c r="E310" s="29"/>
      <c r="F310" s="29"/>
      <c r="G310" s="10">
        <v>30647</v>
      </c>
      <c r="H310" s="10">
        <v>30647</v>
      </c>
      <c r="I310" s="10">
        <v>30647</v>
      </c>
      <c r="J310" s="10">
        <v>0</v>
      </c>
      <c r="K310" s="10">
        <v>30647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</row>
    <row r="311" spans="1:144" s="26" customFormat="1" ht="18" customHeight="1" hidden="1">
      <c r="A311" s="27"/>
      <c r="B311" s="28"/>
      <c r="C311" s="28" t="s">
        <v>147</v>
      </c>
      <c r="D311" s="29" t="s">
        <v>164</v>
      </c>
      <c r="E311" s="29"/>
      <c r="F311" s="29"/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</row>
    <row r="312" spans="1:144" s="26" customFormat="1" ht="18" customHeight="1">
      <c r="A312" s="27"/>
      <c r="B312" s="28">
        <v>80148</v>
      </c>
      <c r="C312" s="28"/>
      <c r="D312" s="29" t="s">
        <v>295</v>
      </c>
      <c r="E312" s="29">
        <f>SUM(E313:E325)</f>
        <v>100548</v>
      </c>
      <c r="F312" s="29">
        <f>SUM(F313:F325)</f>
        <v>95817</v>
      </c>
      <c r="G312" s="10">
        <f>SUM(G313:G325)</f>
        <v>239747</v>
      </c>
      <c r="H312" s="7">
        <f>SUM(H313:H325)</f>
        <v>239747</v>
      </c>
      <c r="I312" s="7">
        <f aca="true" t="shared" si="39" ref="I312:T312">SUM(I313:I325)</f>
        <v>238327</v>
      </c>
      <c r="J312" s="7">
        <f t="shared" si="39"/>
        <v>102660</v>
      </c>
      <c r="K312" s="7">
        <f t="shared" si="39"/>
        <v>135667</v>
      </c>
      <c r="L312" s="7">
        <f t="shared" si="39"/>
        <v>0</v>
      </c>
      <c r="M312" s="7">
        <f t="shared" si="39"/>
        <v>1420</v>
      </c>
      <c r="N312" s="7">
        <f t="shared" si="39"/>
        <v>0</v>
      </c>
      <c r="O312" s="7">
        <f t="shared" si="39"/>
        <v>0</v>
      </c>
      <c r="P312" s="7">
        <f t="shared" si="39"/>
        <v>0</v>
      </c>
      <c r="Q312" s="7">
        <f t="shared" si="39"/>
        <v>0</v>
      </c>
      <c r="R312" s="7">
        <f t="shared" si="39"/>
        <v>0</v>
      </c>
      <c r="S312" s="7">
        <f t="shared" si="39"/>
        <v>0</v>
      </c>
      <c r="T312" s="7">
        <f t="shared" si="39"/>
        <v>0</v>
      </c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</row>
    <row r="313" spans="1:144" s="26" customFormat="1" ht="25.5" customHeight="1">
      <c r="A313" s="27"/>
      <c r="B313" s="28"/>
      <c r="C313" s="28" t="s">
        <v>144</v>
      </c>
      <c r="D313" s="29" t="s">
        <v>488</v>
      </c>
      <c r="E313" s="29">
        <v>1149</v>
      </c>
      <c r="F313" s="29">
        <v>1149</v>
      </c>
      <c r="G313" s="10">
        <v>1420</v>
      </c>
      <c r="H313" s="10">
        <v>1420</v>
      </c>
      <c r="I313" s="10">
        <v>0</v>
      </c>
      <c r="J313" s="10">
        <v>0</v>
      </c>
      <c r="K313" s="10">
        <v>0</v>
      </c>
      <c r="L313" s="10">
        <v>0</v>
      </c>
      <c r="M313" s="70">
        <v>1420</v>
      </c>
      <c r="N313" s="70">
        <v>0</v>
      </c>
      <c r="O313" s="70">
        <v>0</v>
      </c>
      <c r="P313" s="70">
        <v>0</v>
      </c>
      <c r="Q313" s="70">
        <v>0</v>
      </c>
      <c r="R313" s="70">
        <v>0</v>
      </c>
      <c r="S313" s="70">
        <v>0</v>
      </c>
      <c r="T313" s="10">
        <v>0</v>
      </c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</row>
    <row r="314" spans="1:144" s="26" customFormat="1" ht="18" customHeight="1">
      <c r="A314" s="27"/>
      <c r="B314" s="28"/>
      <c r="C314" s="28" t="s">
        <v>175</v>
      </c>
      <c r="D314" s="29" t="s">
        <v>160</v>
      </c>
      <c r="E314" s="29">
        <v>28953</v>
      </c>
      <c r="F314" s="29">
        <v>28053</v>
      </c>
      <c r="G314" s="10">
        <v>81143</v>
      </c>
      <c r="H314" s="10">
        <v>81143</v>
      </c>
      <c r="I314" s="10">
        <v>81143</v>
      </c>
      <c r="J314" s="10">
        <v>81143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</row>
    <row r="315" spans="1:144" s="26" customFormat="1" ht="18" customHeight="1">
      <c r="A315" s="27"/>
      <c r="B315" s="28"/>
      <c r="C315" s="28">
        <v>4040</v>
      </c>
      <c r="D315" s="29" t="s">
        <v>161</v>
      </c>
      <c r="E315" s="29"/>
      <c r="F315" s="29">
        <v>27</v>
      </c>
      <c r="G315" s="10">
        <v>6373</v>
      </c>
      <c r="H315" s="10">
        <v>6373</v>
      </c>
      <c r="I315" s="10">
        <v>6373</v>
      </c>
      <c r="J315" s="10">
        <v>6373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</row>
    <row r="316" spans="1:144" s="26" customFormat="1" ht="18" customHeight="1">
      <c r="A316" s="27"/>
      <c r="B316" s="28"/>
      <c r="C316" s="28" t="s">
        <v>124</v>
      </c>
      <c r="D316" s="29" t="s">
        <v>129</v>
      </c>
      <c r="E316" s="29">
        <v>4398</v>
      </c>
      <c r="F316" s="29">
        <v>4227</v>
      </c>
      <c r="G316" s="10">
        <v>13333</v>
      </c>
      <c r="H316" s="10">
        <v>13333</v>
      </c>
      <c r="I316" s="10">
        <v>13333</v>
      </c>
      <c r="J316" s="10">
        <v>13333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</row>
    <row r="317" spans="1:144" s="26" customFormat="1" ht="18" customHeight="1">
      <c r="A317" s="27"/>
      <c r="B317" s="28"/>
      <c r="C317" s="28" t="s">
        <v>125</v>
      </c>
      <c r="D317" s="29" t="s">
        <v>162</v>
      </c>
      <c r="E317" s="29">
        <v>710</v>
      </c>
      <c r="F317" s="29">
        <v>1022</v>
      </c>
      <c r="G317" s="10">
        <v>1811</v>
      </c>
      <c r="H317" s="10">
        <v>1811</v>
      </c>
      <c r="I317" s="10">
        <v>1811</v>
      </c>
      <c r="J317" s="10">
        <v>1811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</row>
    <row r="318" spans="1:144" s="26" customFormat="1" ht="18" customHeight="1">
      <c r="A318" s="27"/>
      <c r="B318" s="28"/>
      <c r="C318" s="28">
        <v>4210</v>
      </c>
      <c r="D318" s="29" t="s">
        <v>131</v>
      </c>
      <c r="E318" s="29">
        <v>3857</v>
      </c>
      <c r="F318" s="29">
        <v>857</v>
      </c>
      <c r="G318" s="10">
        <v>9000</v>
      </c>
      <c r="H318" s="10">
        <v>9000</v>
      </c>
      <c r="I318" s="10">
        <v>9000</v>
      </c>
      <c r="J318" s="10">
        <v>0</v>
      </c>
      <c r="K318" s="10">
        <v>9000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</row>
    <row r="319" spans="1:144" s="26" customFormat="1" ht="18" customHeight="1">
      <c r="A319" s="27"/>
      <c r="B319" s="28"/>
      <c r="C319" s="28">
        <v>4220</v>
      </c>
      <c r="D319" s="29" t="s">
        <v>205</v>
      </c>
      <c r="E319" s="29">
        <v>56048</v>
      </c>
      <c r="F319" s="29">
        <v>56048</v>
      </c>
      <c r="G319" s="10">
        <v>113000</v>
      </c>
      <c r="H319" s="10">
        <v>113000</v>
      </c>
      <c r="I319" s="10">
        <v>113000</v>
      </c>
      <c r="J319" s="10">
        <v>0</v>
      </c>
      <c r="K319" s="10">
        <v>113000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</row>
    <row r="320" spans="1:144" s="26" customFormat="1" ht="18" customHeight="1">
      <c r="A320" s="27"/>
      <c r="B320" s="28"/>
      <c r="C320" s="28">
        <v>4260</v>
      </c>
      <c r="D320" s="29" t="s">
        <v>139</v>
      </c>
      <c r="E320" s="29">
        <v>3625</v>
      </c>
      <c r="F320" s="29">
        <v>2627</v>
      </c>
      <c r="G320" s="10">
        <v>8298</v>
      </c>
      <c r="H320" s="10">
        <v>8298</v>
      </c>
      <c r="I320" s="10">
        <v>8298</v>
      </c>
      <c r="J320" s="10">
        <v>0</v>
      </c>
      <c r="K320" s="10">
        <v>8298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</row>
    <row r="321" spans="1:144" s="26" customFormat="1" ht="18" customHeight="1" hidden="1">
      <c r="A321" s="27"/>
      <c r="B321" s="28"/>
      <c r="C321" s="28">
        <v>4270</v>
      </c>
      <c r="D321" s="29" t="s">
        <v>132</v>
      </c>
      <c r="E321" s="29"/>
      <c r="F321" s="29"/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</row>
    <row r="322" spans="1:144" s="26" customFormat="1" ht="18" customHeight="1">
      <c r="A322" s="27"/>
      <c r="B322" s="28"/>
      <c r="C322" s="28">
        <v>4280</v>
      </c>
      <c r="D322" s="29" t="s">
        <v>163</v>
      </c>
      <c r="E322" s="29">
        <v>120</v>
      </c>
      <c r="F322" s="29">
        <v>120</v>
      </c>
      <c r="G322" s="10">
        <v>120</v>
      </c>
      <c r="H322" s="10">
        <v>120</v>
      </c>
      <c r="I322" s="10">
        <v>120</v>
      </c>
      <c r="J322" s="10">
        <v>0</v>
      </c>
      <c r="K322" s="10">
        <v>120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</row>
    <row r="323" spans="1:144" s="26" customFormat="1" ht="18" customHeight="1" hidden="1">
      <c r="A323" s="27"/>
      <c r="B323" s="28"/>
      <c r="C323" s="28">
        <v>4300</v>
      </c>
      <c r="D323" s="29" t="s">
        <v>133</v>
      </c>
      <c r="E323" s="29"/>
      <c r="F323" s="29"/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/>
      <c r="M323" s="10"/>
      <c r="N323" s="10"/>
      <c r="O323" s="10"/>
      <c r="P323" s="10"/>
      <c r="Q323" s="10"/>
      <c r="R323" s="10"/>
      <c r="S323" s="10"/>
      <c r="T323" s="10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</row>
    <row r="324" spans="1:144" s="26" customFormat="1" ht="18" customHeight="1">
      <c r="A324" s="27"/>
      <c r="B324" s="28"/>
      <c r="C324" s="28" t="s">
        <v>199</v>
      </c>
      <c r="D324" s="29" t="s">
        <v>207</v>
      </c>
      <c r="E324" s="29">
        <v>1188</v>
      </c>
      <c r="F324" s="29">
        <v>1187</v>
      </c>
      <c r="G324" s="10">
        <v>4749</v>
      </c>
      <c r="H324" s="10">
        <v>4749</v>
      </c>
      <c r="I324" s="10">
        <v>4749</v>
      </c>
      <c r="J324" s="10">
        <v>0</v>
      </c>
      <c r="K324" s="10">
        <v>4749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</row>
    <row r="325" spans="1:144" s="26" customFormat="1" ht="25.5">
      <c r="A325" s="27"/>
      <c r="B325" s="28"/>
      <c r="C325" s="28" t="s">
        <v>148</v>
      </c>
      <c r="D325" s="29" t="s">
        <v>210</v>
      </c>
      <c r="E325" s="29">
        <v>500</v>
      </c>
      <c r="F325" s="29">
        <v>500</v>
      </c>
      <c r="G325" s="10">
        <v>500</v>
      </c>
      <c r="H325" s="10">
        <v>500</v>
      </c>
      <c r="I325" s="10">
        <v>500</v>
      </c>
      <c r="J325" s="10">
        <v>0</v>
      </c>
      <c r="K325" s="10">
        <v>500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</row>
    <row r="326" spans="1:144" s="26" customFormat="1" ht="18" customHeight="1">
      <c r="A326" s="27"/>
      <c r="B326" s="28">
        <v>80195</v>
      </c>
      <c r="C326" s="28"/>
      <c r="D326" s="29" t="s">
        <v>19</v>
      </c>
      <c r="E326" s="29">
        <f>SUM(E327:E330)</f>
        <v>132</v>
      </c>
      <c r="F326" s="29">
        <f>SUM(F327:F330)</f>
        <v>6500</v>
      </c>
      <c r="G326" s="29">
        <f>SUM(G327:G330)</f>
        <v>12827</v>
      </c>
      <c r="H326" s="29">
        <f>SUM(H327:H330)</f>
        <v>12827</v>
      </c>
      <c r="I326" s="29">
        <f>SUM(I327:I330)</f>
        <v>3632</v>
      </c>
      <c r="J326" s="29">
        <f aca="true" t="shared" si="40" ref="J326:T326">SUM(J327:J330)</f>
        <v>632</v>
      </c>
      <c r="K326" s="29">
        <f t="shared" si="40"/>
        <v>3000</v>
      </c>
      <c r="L326" s="29">
        <f t="shared" si="40"/>
        <v>0</v>
      </c>
      <c r="M326" s="29">
        <f t="shared" si="40"/>
        <v>9195</v>
      </c>
      <c r="N326" s="29">
        <f t="shared" si="40"/>
        <v>0</v>
      </c>
      <c r="O326" s="29">
        <f t="shared" si="40"/>
        <v>0</v>
      </c>
      <c r="P326" s="29">
        <f t="shared" si="40"/>
        <v>0</v>
      </c>
      <c r="Q326" s="29">
        <f t="shared" si="40"/>
        <v>0</v>
      </c>
      <c r="R326" s="29">
        <f t="shared" si="40"/>
        <v>0</v>
      </c>
      <c r="S326" s="29">
        <f t="shared" si="40"/>
        <v>0</v>
      </c>
      <c r="T326" s="29">
        <f t="shared" si="40"/>
        <v>0</v>
      </c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</row>
    <row r="327" spans="1:144" s="26" customFormat="1" ht="25.5" customHeight="1" hidden="1">
      <c r="A327" s="27"/>
      <c r="B327" s="28"/>
      <c r="C327" s="28">
        <v>3020</v>
      </c>
      <c r="D327" s="29" t="s">
        <v>488</v>
      </c>
      <c r="E327" s="29"/>
      <c r="F327" s="29"/>
      <c r="G327" s="10">
        <v>9195</v>
      </c>
      <c r="H327" s="38">
        <v>9195</v>
      </c>
      <c r="I327" s="38">
        <v>0</v>
      </c>
      <c r="J327" s="38">
        <v>0</v>
      </c>
      <c r="K327" s="38">
        <v>0</v>
      </c>
      <c r="L327" s="38">
        <v>0</v>
      </c>
      <c r="M327" s="50">
        <v>9195</v>
      </c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50">
        <v>0</v>
      </c>
      <c r="T327" s="38">
        <v>0</v>
      </c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</row>
    <row r="328" spans="1:144" s="26" customFormat="1" ht="18" customHeight="1">
      <c r="A328" s="27"/>
      <c r="B328" s="28"/>
      <c r="C328" s="28" t="s">
        <v>126</v>
      </c>
      <c r="D328" s="29" t="s">
        <v>130</v>
      </c>
      <c r="E328" s="29">
        <v>132</v>
      </c>
      <c r="F328" s="29"/>
      <c r="G328" s="26">
        <v>632</v>
      </c>
      <c r="H328" s="26">
        <v>632</v>
      </c>
      <c r="I328" s="26">
        <v>632</v>
      </c>
      <c r="J328" s="26">
        <v>632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</row>
    <row r="329" spans="1:144" s="26" customFormat="1" ht="18" customHeight="1" hidden="1">
      <c r="A329" s="27"/>
      <c r="B329" s="28"/>
      <c r="C329" s="28" t="s">
        <v>145</v>
      </c>
      <c r="D329" s="29" t="s">
        <v>131</v>
      </c>
      <c r="E329" s="29"/>
      <c r="F329" s="29"/>
      <c r="G329" s="10">
        <v>3000</v>
      </c>
      <c r="H329" s="10">
        <v>3000</v>
      </c>
      <c r="I329" s="10">
        <v>3000</v>
      </c>
      <c r="J329" s="10">
        <v>0</v>
      </c>
      <c r="K329" s="10">
        <v>3000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</row>
    <row r="330" spans="1:144" s="26" customFormat="1" ht="18" customHeight="1">
      <c r="A330" s="27"/>
      <c r="B330" s="28"/>
      <c r="C330" s="28" t="s">
        <v>142</v>
      </c>
      <c r="D330" s="29" t="s">
        <v>133</v>
      </c>
      <c r="E330" s="29">
        <v>0</v>
      </c>
      <c r="F330" s="29">
        <v>6500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</row>
    <row r="331" spans="1:144" s="48" customFormat="1" ht="10.5" customHeight="1">
      <c r="A331" s="49"/>
      <c r="B331" s="59"/>
      <c r="C331" s="59"/>
      <c r="D331" s="60"/>
      <c r="E331" s="60"/>
      <c r="F331" s="60"/>
      <c r="G331" s="99"/>
      <c r="H331" s="42"/>
      <c r="I331" s="42"/>
      <c r="J331" s="42"/>
      <c r="K331" s="42"/>
      <c r="L331" s="42"/>
      <c r="M331" s="42"/>
      <c r="N331" s="42"/>
      <c r="O331" s="42"/>
      <c r="P331" s="42"/>
      <c r="Q331" s="38"/>
      <c r="R331" s="26"/>
      <c r="S331" s="26"/>
      <c r="T331" s="26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</row>
    <row r="332" spans="1:144" s="26" customFormat="1" ht="21" customHeight="1">
      <c r="A332" s="23">
        <v>851</v>
      </c>
      <c r="B332" s="24"/>
      <c r="C332" s="24"/>
      <c r="D332" s="25" t="s">
        <v>217</v>
      </c>
      <c r="E332" s="25">
        <f>E333+E336+E358</f>
        <v>300</v>
      </c>
      <c r="F332" s="25">
        <f>F333+F336+F358</f>
        <v>0</v>
      </c>
      <c r="G332" s="125">
        <f aca="true" t="shared" si="41" ref="G332:T332">G333+G336+G358</f>
        <v>123650</v>
      </c>
      <c r="H332" s="25">
        <f t="shared" si="41"/>
        <v>123650</v>
      </c>
      <c r="I332" s="25">
        <f t="shared" si="41"/>
        <v>118550</v>
      </c>
      <c r="J332" s="25">
        <f t="shared" si="41"/>
        <v>48774</v>
      </c>
      <c r="K332" s="25">
        <f t="shared" si="41"/>
        <v>69776</v>
      </c>
      <c r="L332" s="25">
        <f t="shared" si="41"/>
        <v>2300</v>
      </c>
      <c r="M332" s="25">
        <f t="shared" si="41"/>
        <v>2800</v>
      </c>
      <c r="N332" s="25">
        <f t="shared" si="41"/>
        <v>0</v>
      </c>
      <c r="O332" s="25">
        <f t="shared" si="41"/>
        <v>0</v>
      </c>
      <c r="P332" s="25">
        <f t="shared" si="41"/>
        <v>0</v>
      </c>
      <c r="Q332" s="25">
        <f t="shared" si="41"/>
        <v>0</v>
      </c>
      <c r="R332" s="25">
        <f t="shared" si="41"/>
        <v>0</v>
      </c>
      <c r="S332" s="25">
        <f t="shared" si="41"/>
        <v>0</v>
      </c>
      <c r="T332" s="25">
        <f t="shared" si="41"/>
        <v>0</v>
      </c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</row>
    <row r="333" spans="1:144" s="26" customFormat="1" ht="18" customHeight="1" hidden="1">
      <c r="A333" s="27"/>
      <c r="B333" s="28" t="s">
        <v>212</v>
      </c>
      <c r="C333" s="28"/>
      <c r="D333" s="29" t="s">
        <v>218</v>
      </c>
      <c r="E333" s="29"/>
      <c r="F333" s="29"/>
      <c r="G333" s="29">
        <f>G334+G335</f>
        <v>5000</v>
      </c>
      <c r="H333" s="29">
        <f aca="true" t="shared" si="42" ref="H333:T333">H335</f>
        <v>5000</v>
      </c>
      <c r="I333" s="29">
        <f t="shared" si="42"/>
        <v>5000</v>
      </c>
      <c r="J333" s="29">
        <f t="shared" si="42"/>
        <v>0</v>
      </c>
      <c r="K333" s="29">
        <f t="shared" si="42"/>
        <v>5000</v>
      </c>
      <c r="L333" s="29">
        <f t="shared" si="42"/>
        <v>0</v>
      </c>
      <c r="M333" s="29">
        <f t="shared" si="42"/>
        <v>0</v>
      </c>
      <c r="N333" s="29">
        <f t="shared" si="42"/>
        <v>0</v>
      </c>
      <c r="O333" s="29">
        <f t="shared" si="42"/>
        <v>0</v>
      </c>
      <c r="P333" s="29">
        <f t="shared" si="42"/>
        <v>0</v>
      </c>
      <c r="Q333" s="29">
        <f t="shared" si="42"/>
        <v>0</v>
      </c>
      <c r="R333" s="29">
        <f t="shared" si="42"/>
        <v>0</v>
      </c>
      <c r="S333" s="29">
        <f t="shared" si="42"/>
        <v>0</v>
      </c>
      <c r="T333" s="29">
        <f t="shared" si="42"/>
        <v>0</v>
      </c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</row>
    <row r="334" spans="1:144" s="26" customFormat="1" ht="18" customHeight="1" hidden="1">
      <c r="A334" s="27"/>
      <c r="B334" s="28"/>
      <c r="C334" s="28">
        <v>4210</v>
      </c>
      <c r="D334" s="29" t="s">
        <v>131</v>
      </c>
      <c r="E334" s="29"/>
      <c r="F334" s="29"/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</row>
    <row r="335" spans="1:144" s="26" customFormat="1" ht="18" customHeight="1" hidden="1">
      <c r="A335" s="27"/>
      <c r="B335" s="28"/>
      <c r="C335" s="28" t="s">
        <v>142</v>
      </c>
      <c r="D335" s="29" t="s">
        <v>133</v>
      </c>
      <c r="E335" s="29"/>
      <c r="F335" s="29"/>
      <c r="G335" s="10">
        <v>5000</v>
      </c>
      <c r="H335" s="10">
        <v>5000</v>
      </c>
      <c r="I335" s="10">
        <v>5000</v>
      </c>
      <c r="J335" s="10">
        <v>0</v>
      </c>
      <c r="K335" s="10">
        <v>5000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</row>
    <row r="336" spans="1:144" s="26" customFormat="1" ht="18" customHeight="1">
      <c r="A336" s="27"/>
      <c r="B336" s="28">
        <v>85154</v>
      </c>
      <c r="C336" s="28"/>
      <c r="D336" s="29" t="s">
        <v>219</v>
      </c>
      <c r="E336" s="29">
        <f>SUM(E337:E357)</f>
        <v>300</v>
      </c>
      <c r="F336" s="29">
        <f>SUM(F337:F357)</f>
        <v>0</v>
      </c>
      <c r="G336" s="10">
        <f aca="true" t="shared" si="43" ref="G336:T336">SUM(G337:G357)</f>
        <v>116650</v>
      </c>
      <c r="H336" s="38">
        <f t="shared" si="43"/>
        <v>116650</v>
      </c>
      <c r="I336" s="38">
        <f t="shared" si="43"/>
        <v>113550</v>
      </c>
      <c r="J336" s="38">
        <f t="shared" si="43"/>
        <v>48774</v>
      </c>
      <c r="K336" s="38">
        <f t="shared" si="43"/>
        <v>64776</v>
      </c>
      <c r="L336" s="38">
        <f t="shared" si="43"/>
        <v>300</v>
      </c>
      <c r="M336" s="38">
        <f t="shared" si="43"/>
        <v>2800</v>
      </c>
      <c r="N336" s="38">
        <f t="shared" si="43"/>
        <v>0</v>
      </c>
      <c r="O336" s="38">
        <f t="shared" si="43"/>
        <v>0</v>
      </c>
      <c r="P336" s="38">
        <f t="shared" si="43"/>
        <v>0</v>
      </c>
      <c r="Q336" s="38">
        <f t="shared" si="43"/>
        <v>0</v>
      </c>
      <c r="R336" s="38">
        <f t="shared" si="43"/>
        <v>0</v>
      </c>
      <c r="S336" s="38">
        <f t="shared" si="43"/>
        <v>0</v>
      </c>
      <c r="T336" s="38">
        <f t="shared" si="43"/>
        <v>0</v>
      </c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</row>
    <row r="337" spans="1:144" s="26" customFormat="1" ht="39" customHeight="1" hidden="1">
      <c r="A337" s="27"/>
      <c r="B337" s="28"/>
      <c r="C337" s="28" t="s">
        <v>215</v>
      </c>
      <c r="D337" s="29" t="s">
        <v>220</v>
      </c>
      <c r="E337" s="29"/>
      <c r="F337" s="29"/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</row>
    <row r="338" spans="1:144" s="26" customFormat="1" ht="52.5" customHeight="1" hidden="1">
      <c r="A338" s="27"/>
      <c r="B338" s="28"/>
      <c r="C338" s="28">
        <v>2330</v>
      </c>
      <c r="D338" s="29" t="s">
        <v>383</v>
      </c>
      <c r="E338" s="29"/>
      <c r="F338" s="29"/>
      <c r="G338" s="10">
        <v>300</v>
      </c>
      <c r="H338" s="10">
        <v>300</v>
      </c>
      <c r="I338" s="10">
        <v>0</v>
      </c>
      <c r="J338" s="10">
        <v>0</v>
      </c>
      <c r="K338" s="10">
        <v>0</v>
      </c>
      <c r="L338" s="10">
        <v>300</v>
      </c>
      <c r="M338" s="70">
        <v>0</v>
      </c>
      <c r="N338" s="70">
        <v>0</v>
      </c>
      <c r="O338" s="70">
        <v>0</v>
      </c>
      <c r="P338" s="70">
        <v>0</v>
      </c>
      <c r="Q338" s="70">
        <v>0</v>
      </c>
      <c r="R338" s="70">
        <v>0</v>
      </c>
      <c r="S338" s="70">
        <v>0</v>
      </c>
      <c r="T338" s="10">
        <v>0</v>
      </c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</row>
    <row r="339" spans="1:144" s="26" customFormat="1" ht="25.5" customHeight="1" hidden="1">
      <c r="A339" s="27"/>
      <c r="B339" s="28"/>
      <c r="C339" s="28">
        <v>3040</v>
      </c>
      <c r="D339" s="29" t="s">
        <v>556</v>
      </c>
      <c r="E339" s="29"/>
      <c r="F339" s="29"/>
      <c r="G339" s="10">
        <v>2800</v>
      </c>
      <c r="H339" s="10">
        <v>2800</v>
      </c>
      <c r="I339" s="10">
        <v>0</v>
      </c>
      <c r="J339" s="10">
        <v>0</v>
      </c>
      <c r="K339" s="10">
        <v>0</v>
      </c>
      <c r="L339" s="10">
        <v>0</v>
      </c>
      <c r="M339" s="70">
        <v>2800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10">
        <v>0</v>
      </c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</row>
    <row r="340" spans="1:144" s="26" customFormat="1" ht="18" customHeight="1" hidden="1">
      <c r="A340" s="27"/>
      <c r="B340" s="28"/>
      <c r="C340" s="28">
        <v>4010</v>
      </c>
      <c r="D340" s="29" t="s">
        <v>160</v>
      </c>
      <c r="E340" s="29"/>
      <c r="F340" s="29"/>
      <c r="G340" s="10">
        <v>14156</v>
      </c>
      <c r="H340" s="10">
        <v>14156</v>
      </c>
      <c r="I340" s="10">
        <v>14156</v>
      </c>
      <c r="J340" s="10">
        <v>14156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</row>
    <row r="341" spans="1:144" s="26" customFormat="1" ht="18" customHeight="1" hidden="1">
      <c r="A341" s="27"/>
      <c r="B341" s="28"/>
      <c r="C341" s="28">
        <v>4040</v>
      </c>
      <c r="D341" s="29" t="s">
        <v>161</v>
      </c>
      <c r="E341" s="29"/>
      <c r="F341" s="29"/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</row>
    <row r="342" spans="1:144" s="26" customFormat="1" ht="18" customHeight="1" hidden="1">
      <c r="A342" s="27"/>
      <c r="B342" s="28"/>
      <c r="C342" s="28">
        <v>4110</v>
      </c>
      <c r="D342" s="29" t="s">
        <v>129</v>
      </c>
      <c r="E342" s="29"/>
      <c r="F342" s="29"/>
      <c r="G342" s="10">
        <v>3900</v>
      </c>
      <c r="H342" s="10">
        <v>3900</v>
      </c>
      <c r="I342" s="10">
        <v>3900</v>
      </c>
      <c r="J342" s="10">
        <v>3900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</row>
    <row r="343" spans="1:144" s="26" customFormat="1" ht="18" customHeight="1" hidden="1">
      <c r="A343" s="27"/>
      <c r="B343" s="28"/>
      <c r="C343" s="28">
        <v>4120</v>
      </c>
      <c r="D343" s="29" t="s">
        <v>162</v>
      </c>
      <c r="E343" s="29"/>
      <c r="F343" s="29"/>
      <c r="G343" s="10">
        <v>368</v>
      </c>
      <c r="H343" s="10">
        <v>368</v>
      </c>
      <c r="I343" s="10">
        <v>368</v>
      </c>
      <c r="J343" s="10">
        <v>368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</row>
    <row r="344" spans="1:144" s="26" customFormat="1" ht="18" customHeight="1" hidden="1">
      <c r="A344" s="27"/>
      <c r="B344" s="28"/>
      <c r="C344" s="28" t="s">
        <v>126</v>
      </c>
      <c r="D344" s="29" t="s">
        <v>130</v>
      </c>
      <c r="E344" s="29"/>
      <c r="F344" s="29"/>
      <c r="G344" s="10">
        <v>30350</v>
      </c>
      <c r="H344" s="10">
        <v>30350</v>
      </c>
      <c r="I344" s="10">
        <v>30350</v>
      </c>
      <c r="J344" s="10">
        <v>30350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</row>
    <row r="345" spans="1:144" s="26" customFormat="1" ht="18" customHeight="1">
      <c r="A345" s="27"/>
      <c r="B345" s="28"/>
      <c r="C345" s="28">
        <v>4210</v>
      </c>
      <c r="D345" s="29" t="s">
        <v>131</v>
      </c>
      <c r="E345" s="29">
        <v>300</v>
      </c>
      <c r="F345" s="29"/>
      <c r="G345" s="10">
        <v>30332</v>
      </c>
      <c r="H345" s="10">
        <v>30332</v>
      </c>
      <c r="I345" s="10">
        <v>30332</v>
      </c>
      <c r="J345" s="10">
        <v>0</v>
      </c>
      <c r="K345" s="10">
        <v>30332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  <c r="BD345" s="73"/>
      <c r="BE345" s="73"/>
      <c r="BF345" s="73"/>
      <c r="BG345" s="73"/>
      <c r="BH345" s="73"/>
      <c r="BI345" s="73"/>
      <c r="BJ345" s="73"/>
      <c r="BK345" s="73"/>
      <c r="BL345" s="73"/>
      <c r="BM345" s="73"/>
      <c r="BN345" s="73"/>
      <c r="BO345" s="73"/>
      <c r="BP345" s="73"/>
      <c r="BQ345" s="73"/>
      <c r="BR345" s="73"/>
      <c r="BS345" s="73"/>
      <c r="BT345" s="73"/>
      <c r="BU345" s="73"/>
      <c r="BV345" s="73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</row>
    <row r="346" spans="1:144" s="26" customFormat="1" ht="18" customHeight="1" hidden="1">
      <c r="A346" s="27"/>
      <c r="B346" s="28"/>
      <c r="C346" s="28">
        <v>4220</v>
      </c>
      <c r="D346" s="29" t="s">
        <v>205</v>
      </c>
      <c r="E346" s="29"/>
      <c r="F346" s="29"/>
      <c r="G346" s="10">
        <v>8000</v>
      </c>
      <c r="H346" s="10">
        <v>8000</v>
      </c>
      <c r="I346" s="10">
        <v>8000</v>
      </c>
      <c r="J346" s="10">
        <v>0</v>
      </c>
      <c r="K346" s="10">
        <v>8000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3"/>
      <c r="BL346" s="73"/>
      <c r="BM346" s="73"/>
      <c r="BN346" s="73"/>
      <c r="BO346" s="73"/>
      <c r="BP346" s="73"/>
      <c r="BQ346" s="73"/>
      <c r="BR346" s="73"/>
      <c r="BS346" s="73"/>
      <c r="BT346" s="73"/>
      <c r="BU346" s="73"/>
      <c r="BV346" s="73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</row>
    <row r="347" spans="1:144" s="26" customFormat="1" ht="27" customHeight="1" hidden="1">
      <c r="A347" s="27"/>
      <c r="B347" s="28"/>
      <c r="C347" s="28" t="s">
        <v>152</v>
      </c>
      <c r="D347" s="29" t="s">
        <v>206</v>
      </c>
      <c r="E347" s="29"/>
      <c r="F347" s="29"/>
      <c r="G347" s="10">
        <v>800</v>
      </c>
      <c r="H347" s="10">
        <v>800</v>
      </c>
      <c r="I347" s="10">
        <v>800</v>
      </c>
      <c r="J347" s="10">
        <v>0</v>
      </c>
      <c r="K347" s="10">
        <v>800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  <c r="BD347" s="73"/>
      <c r="BE347" s="73"/>
      <c r="BF347" s="73"/>
      <c r="BG347" s="73"/>
      <c r="BH347" s="73"/>
      <c r="BI347" s="73"/>
      <c r="BJ347" s="73"/>
      <c r="BK347" s="73"/>
      <c r="BL347" s="73"/>
      <c r="BM347" s="73"/>
      <c r="BN347" s="73"/>
      <c r="BO347" s="73"/>
      <c r="BP347" s="73"/>
      <c r="BQ347" s="73"/>
      <c r="BR347" s="73"/>
      <c r="BS347" s="73"/>
      <c r="BT347" s="73"/>
      <c r="BU347" s="73"/>
      <c r="BV347" s="73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</row>
    <row r="348" spans="1:144" s="26" customFormat="1" ht="18" customHeight="1" hidden="1">
      <c r="A348" s="27"/>
      <c r="B348" s="28"/>
      <c r="C348" s="28" t="s">
        <v>136</v>
      </c>
      <c r="D348" s="29" t="s">
        <v>139</v>
      </c>
      <c r="E348" s="29"/>
      <c r="F348" s="29"/>
      <c r="G348" s="10">
        <v>300</v>
      </c>
      <c r="H348" s="10">
        <v>300</v>
      </c>
      <c r="I348" s="10">
        <v>300</v>
      </c>
      <c r="J348" s="10">
        <v>0</v>
      </c>
      <c r="K348" s="10">
        <v>300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  <c r="BD348" s="73"/>
      <c r="BE348" s="73"/>
      <c r="BF348" s="73"/>
      <c r="BG348" s="73"/>
      <c r="BH348" s="73"/>
      <c r="BI348" s="73"/>
      <c r="BJ348" s="73"/>
      <c r="BK348" s="73"/>
      <c r="BL348" s="73"/>
      <c r="BM348" s="73"/>
      <c r="BN348" s="73"/>
      <c r="BO348" s="73"/>
      <c r="BP348" s="73"/>
      <c r="BQ348" s="73"/>
      <c r="BR348" s="73"/>
      <c r="BS348" s="73"/>
      <c r="BT348" s="73"/>
      <c r="BU348" s="73"/>
      <c r="BV348" s="73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</row>
    <row r="349" spans="1:144" s="26" customFormat="1" ht="18" customHeight="1" hidden="1">
      <c r="A349" s="27"/>
      <c r="B349" s="28"/>
      <c r="C349" s="28">
        <v>4270</v>
      </c>
      <c r="D349" s="29" t="s">
        <v>132</v>
      </c>
      <c r="E349" s="29"/>
      <c r="F349" s="29"/>
      <c r="G349" s="10">
        <v>300</v>
      </c>
      <c r="H349" s="10">
        <v>300</v>
      </c>
      <c r="I349" s="10">
        <v>300</v>
      </c>
      <c r="J349" s="10">
        <v>0</v>
      </c>
      <c r="K349" s="10">
        <v>300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  <c r="BD349" s="73"/>
      <c r="BE349" s="73"/>
      <c r="BF349" s="73"/>
      <c r="BG349" s="73"/>
      <c r="BH349" s="73"/>
      <c r="BI349" s="73"/>
      <c r="BJ349" s="73"/>
      <c r="BK349" s="73"/>
      <c r="BL349" s="73"/>
      <c r="BM349" s="73"/>
      <c r="BN349" s="73"/>
      <c r="BO349" s="73"/>
      <c r="BP349" s="73"/>
      <c r="BQ349" s="73"/>
      <c r="BR349" s="73"/>
      <c r="BS349" s="73"/>
      <c r="BT349" s="73"/>
      <c r="BU349" s="73"/>
      <c r="BV349" s="73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</row>
    <row r="350" spans="1:144" s="26" customFormat="1" ht="18" customHeight="1" hidden="1">
      <c r="A350" s="27"/>
      <c r="B350" s="28"/>
      <c r="C350" s="28">
        <v>4300</v>
      </c>
      <c r="D350" s="29" t="s">
        <v>133</v>
      </c>
      <c r="E350" s="29"/>
      <c r="F350" s="29"/>
      <c r="G350" s="10">
        <v>18700</v>
      </c>
      <c r="H350" s="10">
        <v>18700</v>
      </c>
      <c r="I350" s="10">
        <v>18700</v>
      </c>
      <c r="J350" s="10">
        <v>0</v>
      </c>
      <c r="K350" s="10">
        <v>18700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  <c r="BD350" s="73"/>
      <c r="BE350" s="73"/>
      <c r="BF350" s="73"/>
      <c r="BG350" s="73"/>
      <c r="BH350" s="73"/>
      <c r="BI350" s="73"/>
      <c r="BJ350" s="73"/>
      <c r="BK350" s="73"/>
      <c r="BL350" s="73"/>
      <c r="BM350" s="73"/>
      <c r="BN350" s="73"/>
      <c r="BO350" s="73"/>
      <c r="BP350" s="73"/>
      <c r="BQ350" s="73"/>
      <c r="BR350" s="73"/>
      <c r="BS350" s="73"/>
      <c r="BT350" s="73"/>
      <c r="BU350" s="73"/>
      <c r="BV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</row>
    <row r="351" spans="1:144" s="26" customFormat="1" ht="38.25" hidden="1">
      <c r="A351" s="27"/>
      <c r="B351" s="28"/>
      <c r="C351" s="28" t="s">
        <v>154</v>
      </c>
      <c r="D351" s="29" t="s">
        <v>490</v>
      </c>
      <c r="E351" s="29"/>
      <c r="F351" s="29"/>
      <c r="G351" s="10">
        <v>2100</v>
      </c>
      <c r="H351" s="10">
        <v>2100</v>
      </c>
      <c r="I351" s="10">
        <v>2100</v>
      </c>
      <c r="J351" s="10">
        <v>0</v>
      </c>
      <c r="K351" s="10">
        <v>2100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  <c r="BR351" s="73"/>
      <c r="BS351" s="73"/>
      <c r="BT351" s="73"/>
      <c r="BU351" s="73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</row>
    <row r="352" spans="1:144" s="26" customFormat="1" ht="25.5" hidden="1">
      <c r="A352" s="27"/>
      <c r="B352" s="28"/>
      <c r="C352" s="28">
        <v>4390</v>
      </c>
      <c r="D352" s="29" t="s">
        <v>296</v>
      </c>
      <c r="E352" s="29"/>
      <c r="F352" s="29"/>
      <c r="G352" s="10">
        <v>500</v>
      </c>
      <c r="H352" s="10">
        <v>500</v>
      </c>
      <c r="I352" s="10">
        <v>500</v>
      </c>
      <c r="J352" s="10">
        <v>0</v>
      </c>
      <c r="K352" s="10">
        <v>500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  <c r="BN352" s="73"/>
      <c r="BO352" s="73"/>
      <c r="BP352" s="73"/>
      <c r="BQ352" s="73"/>
      <c r="BR352" s="73"/>
      <c r="BS352" s="73"/>
      <c r="BT352" s="73"/>
      <c r="BU352" s="73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</row>
    <row r="353" spans="1:144" s="26" customFormat="1" ht="18" customHeight="1" hidden="1">
      <c r="A353" s="27"/>
      <c r="B353" s="28"/>
      <c r="C353" s="28">
        <v>4410</v>
      </c>
      <c r="D353" s="29" t="s">
        <v>164</v>
      </c>
      <c r="E353" s="29"/>
      <c r="F353" s="29"/>
      <c r="G353" s="10">
        <v>500</v>
      </c>
      <c r="H353" s="10">
        <v>500</v>
      </c>
      <c r="I353" s="10">
        <v>500</v>
      </c>
      <c r="J353" s="10">
        <v>0</v>
      </c>
      <c r="K353" s="10">
        <v>500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  <c r="BN353" s="73"/>
      <c r="BO353" s="73"/>
      <c r="BP353" s="73"/>
      <c r="BQ353" s="73"/>
      <c r="BR353" s="73"/>
      <c r="BS353" s="73"/>
      <c r="BT353" s="73"/>
      <c r="BU353" s="73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</row>
    <row r="354" spans="1:144" s="26" customFormat="1" ht="18" customHeight="1" hidden="1">
      <c r="A354" s="27"/>
      <c r="B354" s="28"/>
      <c r="C354" s="28">
        <v>4430</v>
      </c>
      <c r="D354" s="29" t="s">
        <v>134</v>
      </c>
      <c r="E354" s="29"/>
      <c r="F354" s="29"/>
      <c r="G354" s="10">
        <v>400</v>
      </c>
      <c r="H354" s="10">
        <v>400</v>
      </c>
      <c r="I354" s="10">
        <v>400</v>
      </c>
      <c r="J354" s="10">
        <v>0</v>
      </c>
      <c r="K354" s="10">
        <v>400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</row>
    <row r="355" spans="1:144" s="26" customFormat="1" ht="18" customHeight="1" hidden="1">
      <c r="A355" s="27"/>
      <c r="B355" s="28"/>
      <c r="C355" s="28">
        <v>4440</v>
      </c>
      <c r="D355" s="29" t="s">
        <v>207</v>
      </c>
      <c r="E355" s="29"/>
      <c r="F355" s="29"/>
      <c r="G355" s="10">
        <v>844</v>
      </c>
      <c r="H355" s="10">
        <v>844</v>
      </c>
      <c r="I355" s="10">
        <v>844</v>
      </c>
      <c r="J355" s="10">
        <v>0</v>
      </c>
      <c r="K355" s="10">
        <v>844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</row>
    <row r="356" spans="1:144" s="26" customFormat="1" ht="26.25" customHeight="1" hidden="1">
      <c r="A356" s="27"/>
      <c r="B356" s="28"/>
      <c r="C356" s="28">
        <v>4610</v>
      </c>
      <c r="D356" s="29" t="s">
        <v>140</v>
      </c>
      <c r="E356" s="29"/>
      <c r="F356" s="29"/>
      <c r="G356" s="10">
        <v>1000</v>
      </c>
      <c r="H356" s="10">
        <v>1000</v>
      </c>
      <c r="I356" s="10">
        <v>1000</v>
      </c>
      <c r="J356" s="10">
        <v>0</v>
      </c>
      <c r="K356" s="10">
        <v>1000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</row>
    <row r="357" spans="1:144" s="26" customFormat="1" ht="25.5" customHeight="1" hidden="1">
      <c r="A357" s="27"/>
      <c r="B357" s="28"/>
      <c r="C357" s="28">
        <v>4700</v>
      </c>
      <c r="D357" s="29" t="s">
        <v>166</v>
      </c>
      <c r="E357" s="29"/>
      <c r="F357" s="29"/>
      <c r="G357" s="10">
        <v>1000</v>
      </c>
      <c r="H357" s="10">
        <v>1000</v>
      </c>
      <c r="I357" s="10">
        <v>1000</v>
      </c>
      <c r="J357" s="10">
        <v>0</v>
      </c>
      <c r="K357" s="10">
        <v>1000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  <c r="BR357" s="73"/>
      <c r="BS357" s="73"/>
      <c r="BT357" s="73"/>
      <c r="BU357" s="73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</row>
    <row r="358" spans="1:144" s="48" customFormat="1" ht="15.75" customHeight="1" hidden="1">
      <c r="A358" s="27"/>
      <c r="B358" s="28">
        <v>85158</v>
      </c>
      <c r="C358" s="28"/>
      <c r="D358" s="29" t="s">
        <v>333</v>
      </c>
      <c r="E358" s="29"/>
      <c r="F358" s="29"/>
      <c r="G358" s="10">
        <v>2000</v>
      </c>
      <c r="H358" s="10">
        <v>2000</v>
      </c>
      <c r="I358" s="10">
        <v>0</v>
      </c>
      <c r="J358" s="10">
        <v>0</v>
      </c>
      <c r="K358" s="10">
        <v>0</v>
      </c>
      <c r="L358" s="10">
        <v>2000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  <c r="BR358" s="73"/>
      <c r="BS358" s="73"/>
      <c r="BT358" s="73"/>
      <c r="BU358" s="73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</row>
    <row r="359" spans="1:144" s="48" customFormat="1" ht="39" customHeight="1" hidden="1">
      <c r="A359" s="27"/>
      <c r="B359" s="28"/>
      <c r="C359" s="28" t="s">
        <v>215</v>
      </c>
      <c r="D359" s="29" t="s">
        <v>497</v>
      </c>
      <c r="E359" s="29"/>
      <c r="F359" s="29"/>
      <c r="G359" s="10">
        <v>2000</v>
      </c>
      <c r="H359" s="10">
        <v>2000</v>
      </c>
      <c r="I359" s="10">
        <v>0</v>
      </c>
      <c r="J359" s="10">
        <v>0</v>
      </c>
      <c r="K359" s="10">
        <v>0</v>
      </c>
      <c r="L359" s="10">
        <v>2000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</row>
    <row r="360" spans="1:144" s="48" customFormat="1" ht="10.5" customHeight="1" hidden="1">
      <c r="A360" s="49"/>
      <c r="B360" s="59"/>
      <c r="C360" s="59"/>
      <c r="D360" s="60"/>
      <c r="E360" s="60"/>
      <c r="F360" s="60"/>
      <c r="G360" s="99"/>
      <c r="H360" s="42"/>
      <c r="I360" s="42"/>
      <c r="J360" s="42"/>
      <c r="K360" s="42"/>
      <c r="L360" s="42"/>
      <c r="M360" s="42"/>
      <c r="N360" s="42"/>
      <c r="O360" s="42"/>
      <c r="P360" s="42"/>
      <c r="Q360" s="38"/>
      <c r="R360" s="26"/>
      <c r="S360" s="26"/>
      <c r="T360" s="26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  <c r="BN360" s="73"/>
      <c r="BO360" s="73"/>
      <c r="BP360" s="73"/>
      <c r="BQ360" s="73"/>
      <c r="BR360" s="73"/>
      <c r="BS360" s="73"/>
      <c r="BT360" s="73"/>
      <c r="BU360" s="73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</row>
    <row r="361" spans="1:144" s="48" customFormat="1" ht="12" customHeight="1" hidden="1">
      <c r="A361" s="49"/>
      <c r="B361" s="59"/>
      <c r="C361" s="59"/>
      <c r="D361" s="60"/>
      <c r="E361" s="60"/>
      <c r="F361" s="60"/>
      <c r="G361" s="99"/>
      <c r="H361" s="42"/>
      <c r="I361" s="42"/>
      <c r="J361" s="42"/>
      <c r="K361" s="42"/>
      <c r="L361" s="42"/>
      <c r="M361" s="42"/>
      <c r="N361" s="42"/>
      <c r="O361" s="42"/>
      <c r="P361" s="42"/>
      <c r="Q361" s="38"/>
      <c r="R361" s="26"/>
      <c r="S361" s="26"/>
      <c r="T361" s="26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  <c r="BR361" s="73"/>
      <c r="BS361" s="73"/>
      <c r="BT361" s="73"/>
      <c r="BU361" s="73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</row>
    <row r="362" spans="1:144" s="26" customFormat="1" ht="21" customHeight="1" hidden="1">
      <c r="A362" s="23" t="s">
        <v>85</v>
      </c>
      <c r="B362" s="24"/>
      <c r="C362" s="24"/>
      <c r="D362" s="25" t="s">
        <v>221</v>
      </c>
      <c r="E362" s="25">
        <f>E363+E365+E383+E385+E388+E390+E393+E411+E417+E428</f>
        <v>0</v>
      </c>
      <c r="F362" s="25">
        <f>F363+F365+F383+F385+F388+F390+F393+F411+F417+F428</f>
        <v>0</v>
      </c>
      <c r="G362" s="125">
        <f aca="true" t="shared" si="44" ref="G362:T362">G363+G365+G383+G388+G393+G411+G417+G427+G428+G385+G390</f>
        <v>4089490</v>
      </c>
      <c r="H362" s="125">
        <f t="shared" si="44"/>
        <v>4089490</v>
      </c>
      <c r="I362" s="125">
        <f t="shared" si="44"/>
        <v>687046</v>
      </c>
      <c r="J362" s="125">
        <f t="shared" si="44"/>
        <v>522890</v>
      </c>
      <c r="K362" s="125">
        <f t="shared" si="44"/>
        <v>164156</v>
      </c>
      <c r="L362" s="125">
        <f t="shared" si="44"/>
        <v>0</v>
      </c>
      <c r="M362" s="125">
        <f t="shared" si="44"/>
        <v>3402444</v>
      </c>
      <c r="N362" s="125">
        <f t="shared" si="44"/>
        <v>0</v>
      </c>
      <c r="O362" s="125">
        <f t="shared" si="44"/>
        <v>0</v>
      </c>
      <c r="P362" s="125">
        <f t="shared" si="44"/>
        <v>0</v>
      </c>
      <c r="Q362" s="125">
        <f t="shared" si="44"/>
        <v>0</v>
      </c>
      <c r="R362" s="125">
        <f t="shared" si="44"/>
        <v>0</v>
      </c>
      <c r="S362" s="125">
        <f t="shared" si="44"/>
        <v>0</v>
      </c>
      <c r="T362" s="125">
        <f t="shared" si="44"/>
        <v>0</v>
      </c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  <c r="BR362" s="73"/>
      <c r="BS362" s="73"/>
      <c r="BT362" s="73"/>
      <c r="BU362" s="73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</row>
    <row r="363" spans="1:144" s="26" customFormat="1" ht="18" customHeight="1" hidden="1">
      <c r="A363" s="27"/>
      <c r="B363" s="28" t="s">
        <v>213</v>
      </c>
      <c r="C363" s="28"/>
      <c r="D363" s="29" t="s">
        <v>222</v>
      </c>
      <c r="E363" s="29"/>
      <c r="F363" s="29"/>
      <c r="G363" s="10">
        <f>G364</f>
        <v>57021</v>
      </c>
      <c r="H363" s="133">
        <f>H364</f>
        <v>57021</v>
      </c>
      <c r="I363" s="133">
        <f aca="true" t="shared" si="45" ref="I363:T363">I364</f>
        <v>57021</v>
      </c>
      <c r="J363" s="133">
        <f t="shared" si="45"/>
        <v>0</v>
      </c>
      <c r="K363" s="133">
        <f t="shared" si="45"/>
        <v>57021</v>
      </c>
      <c r="L363" s="133">
        <f t="shared" si="45"/>
        <v>0</v>
      </c>
      <c r="M363" s="133">
        <f t="shared" si="45"/>
        <v>0</v>
      </c>
      <c r="N363" s="133">
        <f t="shared" si="45"/>
        <v>0</v>
      </c>
      <c r="O363" s="133">
        <f t="shared" si="45"/>
        <v>0</v>
      </c>
      <c r="P363" s="133">
        <f t="shared" si="45"/>
        <v>0</v>
      </c>
      <c r="Q363" s="133">
        <f t="shared" si="45"/>
        <v>0</v>
      </c>
      <c r="R363" s="133">
        <f t="shared" si="45"/>
        <v>0</v>
      </c>
      <c r="S363" s="133">
        <f t="shared" si="45"/>
        <v>0</v>
      </c>
      <c r="T363" s="133">
        <f t="shared" si="45"/>
        <v>0</v>
      </c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</row>
    <row r="364" spans="1:144" s="26" customFormat="1" ht="18" customHeight="1" hidden="1">
      <c r="A364" s="27"/>
      <c r="B364" s="28"/>
      <c r="C364" s="28" t="s">
        <v>216</v>
      </c>
      <c r="D364" s="29" t="s">
        <v>498</v>
      </c>
      <c r="E364" s="29"/>
      <c r="F364" s="29"/>
      <c r="G364" s="10">
        <v>57021</v>
      </c>
      <c r="H364" s="10">
        <v>57021</v>
      </c>
      <c r="I364" s="10">
        <v>57021</v>
      </c>
      <c r="J364" s="10">
        <v>0</v>
      </c>
      <c r="K364" s="10">
        <v>57021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  <c r="BR364" s="73"/>
      <c r="BS364" s="73"/>
      <c r="BT364" s="73"/>
      <c r="BU364" s="73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</row>
    <row r="365" spans="1:144" s="26" customFormat="1" ht="52.5" customHeight="1" hidden="1">
      <c r="A365" s="27"/>
      <c r="B365" s="28" t="s">
        <v>84</v>
      </c>
      <c r="C365" s="28"/>
      <c r="D365" s="1" t="s">
        <v>480</v>
      </c>
      <c r="E365" s="151">
        <f>SUM(E366:E382)</f>
        <v>0</v>
      </c>
      <c r="F365" s="151">
        <f>SUM(F366:F382)</f>
        <v>0</v>
      </c>
      <c r="G365" s="29">
        <f>SUM(G366:G382)</f>
        <v>2863981</v>
      </c>
      <c r="H365" s="134">
        <f aca="true" t="shared" si="46" ref="H365:T365">SUM(H366:H382)</f>
        <v>2863981</v>
      </c>
      <c r="I365" s="134">
        <f t="shared" si="46"/>
        <v>183494</v>
      </c>
      <c r="J365" s="134">
        <f t="shared" si="46"/>
        <v>167499</v>
      </c>
      <c r="K365" s="134">
        <f t="shared" si="46"/>
        <v>15995</v>
      </c>
      <c r="L365" s="134">
        <f t="shared" si="46"/>
        <v>0</v>
      </c>
      <c r="M365" s="134">
        <f t="shared" si="46"/>
        <v>2680487</v>
      </c>
      <c r="N365" s="134">
        <f t="shared" si="46"/>
        <v>0</v>
      </c>
      <c r="O365" s="134">
        <f t="shared" si="46"/>
        <v>0</v>
      </c>
      <c r="P365" s="134">
        <f t="shared" si="46"/>
        <v>0</v>
      </c>
      <c r="Q365" s="134">
        <f t="shared" si="46"/>
        <v>0</v>
      </c>
      <c r="R365" s="134">
        <f t="shared" si="46"/>
        <v>0</v>
      </c>
      <c r="S365" s="134">
        <f t="shared" si="46"/>
        <v>0</v>
      </c>
      <c r="T365" s="134">
        <f t="shared" si="46"/>
        <v>0</v>
      </c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  <c r="BR365" s="73"/>
      <c r="BS365" s="73"/>
      <c r="BT365" s="73"/>
      <c r="BU365" s="73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</row>
    <row r="366" spans="1:144" s="26" customFormat="1" ht="79.5" customHeight="1" hidden="1">
      <c r="A366" s="27"/>
      <c r="B366" s="28"/>
      <c r="C366" s="28">
        <v>2910</v>
      </c>
      <c r="D366" s="29" t="s">
        <v>499</v>
      </c>
      <c r="E366" s="29"/>
      <c r="F366" s="29"/>
      <c r="G366" s="10">
        <v>3357</v>
      </c>
      <c r="H366" s="10">
        <v>3357</v>
      </c>
      <c r="I366" s="10">
        <v>3357</v>
      </c>
      <c r="J366" s="10">
        <v>0</v>
      </c>
      <c r="K366" s="10">
        <v>3357</v>
      </c>
      <c r="L366" s="1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v>0</v>
      </c>
      <c r="S366" s="70">
        <v>0</v>
      </c>
      <c r="T366" s="10">
        <v>0</v>
      </c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  <c r="BR366" s="73"/>
      <c r="BS366" s="73"/>
      <c r="BT366" s="73"/>
      <c r="BU366" s="73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</row>
    <row r="367" spans="1:144" s="26" customFormat="1" ht="27" customHeight="1" hidden="1">
      <c r="A367" s="27"/>
      <c r="B367" s="28"/>
      <c r="C367" s="28">
        <v>3020</v>
      </c>
      <c r="D367" s="29" t="s">
        <v>418</v>
      </c>
      <c r="E367" s="29"/>
      <c r="F367" s="29"/>
      <c r="G367" s="7">
        <v>438</v>
      </c>
      <c r="H367" s="7">
        <v>438</v>
      </c>
      <c r="I367" s="10">
        <v>0</v>
      </c>
      <c r="J367" s="10">
        <v>0</v>
      </c>
      <c r="K367" s="10">
        <v>0</v>
      </c>
      <c r="L367" s="10">
        <v>0</v>
      </c>
      <c r="M367" s="70">
        <v>438</v>
      </c>
      <c r="N367" s="70">
        <v>0</v>
      </c>
      <c r="O367" s="70">
        <v>0</v>
      </c>
      <c r="P367" s="70">
        <v>0</v>
      </c>
      <c r="Q367" s="70">
        <v>0</v>
      </c>
      <c r="R367" s="70">
        <v>0</v>
      </c>
      <c r="S367" s="70">
        <v>0</v>
      </c>
      <c r="T367" s="10">
        <v>0</v>
      </c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  <c r="BR367" s="73"/>
      <c r="BS367" s="73"/>
      <c r="BT367" s="73"/>
      <c r="BU367" s="73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</row>
    <row r="368" spans="1:144" s="26" customFormat="1" ht="18" customHeight="1" hidden="1">
      <c r="A368" s="27"/>
      <c r="B368" s="28"/>
      <c r="C368" s="28" t="s">
        <v>197</v>
      </c>
      <c r="D368" s="29" t="s">
        <v>200</v>
      </c>
      <c r="E368" s="29"/>
      <c r="F368" s="29"/>
      <c r="G368" s="10">
        <v>2680049</v>
      </c>
      <c r="H368" s="10">
        <v>2680049</v>
      </c>
      <c r="I368" s="10">
        <v>0</v>
      </c>
      <c r="J368" s="10">
        <v>0</v>
      </c>
      <c r="K368" s="10">
        <v>0</v>
      </c>
      <c r="L368" s="10">
        <v>0</v>
      </c>
      <c r="M368" s="70">
        <v>2680049</v>
      </c>
      <c r="N368" s="70">
        <v>0</v>
      </c>
      <c r="O368" s="70"/>
      <c r="P368" s="70"/>
      <c r="Q368" s="10">
        <v>0</v>
      </c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  <c r="BR368" s="73"/>
      <c r="BS368" s="73"/>
      <c r="BT368" s="73"/>
      <c r="BU368" s="73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</row>
    <row r="369" spans="1:144" s="26" customFormat="1" ht="18" customHeight="1" hidden="1">
      <c r="A369" s="27"/>
      <c r="B369" s="28"/>
      <c r="C369" s="28" t="s">
        <v>175</v>
      </c>
      <c r="D369" s="29" t="s">
        <v>160</v>
      </c>
      <c r="E369" s="29"/>
      <c r="F369" s="29"/>
      <c r="G369" s="10">
        <v>65730</v>
      </c>
      <c r="H369" s="10">
        <v>65730</v>
      </c>
      <c r="I369" s="10">
        <v>65730</v>
      </c>
      <c r="J369" s="10">
        <v>65730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T369" s="73"/>
      <c r="BU369" s="73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</row>
    <row r="370" spans="1:144" s="26" customFormat="1" ht="18" customHeight="1" hidden="1">
      <c r="A370" s="27"/>
      <c r="B370" s="28"/>
      <c r="C370" s="28" t="s">
        <v>198</v>
      </c>
      <c r="D370" s="29" t="s">
        <v>161</v>
      </c>
      <c r="E370" s="29"/>
      <c r="F370" s="29"/>
      <c r="G370" s="10">
        <v>5023</v>
      </c>
      <c r="H370" s="10">
        <v>5023</v>
      </c>
      <c r="I370" s="10">
        <v>5023</v>
      </c>
      <c r="J370" s="10">
        <v>5023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T370" s="73"/>
      <c r="BU370" s="73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</row>
    <row r="371" spans="1:144" s="26" customFormat="1" ht="18" customHeight="1" hidden="1">
      <c r="A371" s="27"/>
      <c r="B371" s="28"/>
      <c r="C371" s="28" t="s">
        <v>124</v>
      </c>
      <c r="D371" s="29" t="s">
        <v>129</v>
      </c>
      <c r="E371" s="29"/>
      <c r="F371" s="29"/>
      <c r="G371" s="10">
        <v>95123</v>
      </c>
      <c r="H371" s="10">
        <v>95123</v>
      </c>
      <c r="I371" s="10">
        <v>95123</v>
      </c>
      <c r="J371" s="10">
        <v>95123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</row>
    <row r="372" spans="1:144" s="26" customFormat="1" ht="18" customHeight="1" hidden="1">
      <c r="A372" s="27"/>
      <c r="B372" s="28"/>
      <c r="C372" s="28" t="s">
        <v>125</v>
      </c>
      <c r="D372" s="29" t="s">
        <v>162</v>
      </c>
      <c r="E372" s="29"/>
      <c r="F372" s="29"/>
      <c r="G372" s="10">
        <v>1623</v>
      </c>
      <c r="H372" s="10">
        <v>1623</v>
      </c>
      <c r="I372" s="10">
        <v>1623</v>
      </c>
      <c r="J372" s="10">
        <v>1623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</row>
    <row r="373" spans="1:144" s="26" customFormat="1" ht="18" customHeight="1" hidden="1">
      <c r="A373" s="27"/>
      <c r="B373" s="28"/>
      <c r="C373" s="28" t="s">
        <v>145</v>
      </c>
      <c r="D373" s="29" t="s">
        <v>131</v>
      </c>
      <c r="E373" s="29"/>
      <c r="F373" s="29"/>
      <c r="G373" s="10">
        <v>2845</v>
      </c>
      <c r="H373" s="10">
        <v>2845</v>
      </c>
      <c r="I373" s="10">
        <v>2845</v>
      </c>
      <c r="J373" s="10">
        <v>0</v>
      </c>
      <c r="K373" s="10">
        <v>2845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  <c r="BR373" s="73"/>
      <c r="BS373" s="73"/>
      <c r="BT373" s="73"/>
      <c r="BU373" s="73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</row>
    <row r="374" spans="1:144" s="26" customFormat="1" ht="18" customHeight="1" hidden="1">
      <c r="A374" s="27"/>
      <c r="B374" s="28"/>
      <c r="C374" s="28">
        <v>4270</v>
      </c>
      <c r="D374" s="29" t="s">
        <v>132</v>
      </c>
      <c r="E374" s="29"/>
      <c r="F374" s="29"/>
      <c r="G374" s="10">
        <v>300</v>
      </c>
      <c r="H374" s="10">
        <v>300</v>
      </c>
      <c r="I374" s="10">
        <v>300</v>
      </c>
      <c r="J374" s="10">
        <v>0</v>
      </c>
      <c r="K374" s="10">
        <v>300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  <c r="BR374" s="73"/>
      <c r="BS374" s="73"/>
      <c r="BT374" s="73"/>
      <c r="BU374" s="73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</row>
    <row r="375" spans="1:144" s="26" customFormat="1" ht="18" customHeight="1" hidden="1">
      <c r="A375" s="27"/>
      <c r="B375" s="28"/>
      <c r="C375" s="28">
        <v>4280</v>
      </c>
      <c r="D375" s="29" t="s">
        <v>163</v>
      </c>
      <c r="E375" s="29"/>
      <c r="F375" s="29"/>
      <c r="G375" s="10">
        <v>100</v>
      </c>
      <c r="H375" s="10">
        <v>100</v>
      </c>
      <c r="I375" s="10">
        <v>100</v>
      </c>
      <c r="J375" s="10">
        <v>0</v>
      </c>
      <c r="K375" s="10">
        <v>100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</row>
    <row r="376" spans="1:144" s="26" customFormat="1" ht="18" customHeight="1" hidden="1">
      <c r="A376" s="27"/>
      <c r="B376" s="28"/>
      <c r="C376" s="28" t="s">
        <v>142</v>
      </c>
      <c r="D376" s="29" t="s">
        <v>133</v>
      </c>
      <c r="E376" s="29"/>
      <c r="F376" s="29"/>
      <c r="G376" s="10">
        <v>3664</v>
      </c>
      <c r="H376" s="10">
        <v>3664</v>
      </c>
      <c r="I376" s="10">
        <v>3664</v>
      </c>
      <c r="J376" s="10">
        <v>0</v>
      </c>
      <c r="K376" s="10">
        <v>3664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  <c r="BR376" s="73"/>
      <c r="BS376" s="73"/>
      <c r="BT376" s="73"/>
      <c r="BU376" s="73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</row>
    <row r="377" spans="1:144" s="26" customFormat="1" ht="39" customHeight="1" hidden="1">
      <c r="A377" s="27"/>
      <c r="B377" s="28"/>
      <c r="C377" s="28" t="s">
        <v>154</v>
      </c>
      <c r="D377" s="29" t="s">
        <v>490</v>
      </c>
      <c r="E377" s="29"/>
      <c r="F377" s="29"/>
      <c r="G377" s="10">
        <v>1560</v>
      </c>
      <c r="H377" s="10">
        <v>1560</v>
      </c>
      <c r="I377" s="10">
        <v>1560</v>
      </c>
      <c r="J377" s="10">
        <v>0</v>
      </c>
      <c r="K377" s="10">
        <v>1560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  <c r="BR377" s="73"/>
      <c r="BS377" s="73"/>
      <c r="BT377" s="73"/>
      <c r="BU377" s="73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</row>
    <row r="378" spans="1:144" s="26" customFormat="1" ht="18" customHeight="1" hidden="1">
      <c r="A378" s="27"/>
      <c r="B378" s="28"/>
      <c r="C378" s="28" t="s">
        <v>147</v>
      </c>
      <c r="D378" s="29" t="s">
        <v>164</v>
      </c>
      <c r="E378" s="29"/>
      <c r="F378" s="29"/>
      <c r="G378" s="10">
        <v>400</v>
      </c>
      <c r="H378" s="10">
        <v>400</v>
      </c>
      <c r="I378" s="10">
        <v>400</v>
      </c>
      <c r="J378" s="10">
        <v>0</v>
      </c>
      <c r="K378" s="10">
        <v>400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  <c r="BT378" s="73"/>
      <c r="BU378" s="73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</row>
    <row r="379" spans="1:144" s="26" customFormat="1" ht="18" customHeight="1" hidden="1">
      <c r="A379" s="27"/>
      <c r="B379" s="28"/>
      <c r="C379" s="28" t="s">
        <v>199</v>
      </c>
      <c r="D379" s="29" t="s">
        <v>207</v>
      </c>
      <c r="E379" s="29"/>
      <c r="F379" s="29"/>
      <c r="G379" s="10">
        <v>2325</v>
      </c>
      <c r="H379" s="10">
        <v>2325</v>
      </c>
      <c r="I379" s="10">
        <v>2325</v>
      </c>
      <c r="J379" s="10">
        <v>0</v>
      </c>
      <c r="K379" s="10">
        <v>2325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</row>
    <row r="380" spans="1:144" s="26" customFormat="1" ht="79.5" customHeight="1" hidden="1">
      <c r="A380" s="27"/>
      <c r="B380" s="28"/>
      <c r="C380" s="28">
        <v>4560</v>
      </c>
      <c r="D380" s="38" t="s">
        <v>500</v>
      </c>
      <c r="E380" s="38"/>
      <c r="F380" s="38"/>
      <c r="G380" s="10">
        <v>624</v>
      </c>
      <c r="H380" s="10">
        <v>624</v>
      </c>
      <c r="I380" s="10">
        <v>624</v>
      </c>
      <c r="J380" s="10">
        <v>0</v>
      </c>
      <c r="K380" s="10">
        <v>624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  <c r="BR380" s="73"/>
      <c r="BS380" s="73"/>
      <c r="BT380" s="73"/>
      <c r="BU380" s="73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</row>
    <row r="381" spans="1:144" s="26" customFormat="1" ht="25.5" hidden="1">
      <c r="A381" s="27"/>
      <c r="B381" s="28"/>
      <c r="C381" s="28">
        <v>4610</v>
      </c>
      <c r="D381" s="38" t="s">
        <v>140</v>
      </c>
      <c r="E381" s="38"/>
      <c r="F381" s="38"/>
      <c r="G381" s="10">
        <v>320</v>
      </c>
      <c r="H381" s="10">
        <v>320</v>
      </c>
      <c r="I381" s="10">
        <v>320</v>
      </c>
      <c r="J381" s="10">
        <v>0</v>
      </c>
      <c r="K381" s="10">
        <v>320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</row>
    <row r="382" spans="1:144" s="26" customFormat="1" ht="25.5" hidden="1">
      <c r="A382" s="27"/>
      <c r="B382" s="28"/>
      <c r="C382" s="28" t="s">
        <v>148</v>
      </c>
      <c r="D382" s="29" t="s">
        <v>166</v>
      </c>
      <c r="E382" s="29"/>
      <c r="F382" s="29"/>
      <c r="G382" s="10">
        <v>500</v>
      </c>
      <c r="H382" s="10">
        <v>500</v>
      </c>
      <c r="I382" s="10">
        <v>500</v>
      </c>
      <c r="J382" s="10">
        <v>0</v>
      </c>
      <c r="K382" s="10">
        <v>500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</row>
    <row r="383" spans="1:144" s="26" customFormat="1" ht="74.25" customHeight="1" hidden="1">
      <c r="A383" s="27"/>
      <c r="B383" s="28" t="s">
        <v>87</v>
      </c>
      <c r="C383" s="28"/>
      <c r="D383" s="47" t="s">
        <v>501</v>
      </c>
      <c r="E383" s="47">
        <f>E384</f>
        <v>0</v>
      </c>
      <c r="F383" s="47">
        <f>F384</f>
        <v>0</v>
      </c>
      <c r="G383" s="29">
        <f aca="true" t="shared" si="47" ref="G383:L383">G384</f>
        <v>32100</v>
      </c>
      <c r="H383" s="29">
        <f t="shared" si="47"/>
        <v>32100</v>
      </c>
      <c r="I383" s="29">
        <f t="shared" si="47"/>
        <v>32100</v>
      </c>
      <c r="J383" s="29">
        <v>0</v>
      </c>
      <c r="K383" s="29">
        <v>32100</v>
      </c>
      <c r="L383" s="29">
        <f t="shared" si="47"/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</row>
    <row r="384" spans="1:144" s="26" customFormat="1" ht="18" customHeight="1" hidden="1">
      <c r="A384" s="27"/>
      <c r="B384" s="28"/>
      <c r="C384" s="28">
        <v>4130</v>
      </c>
      <c r="D384" s="29" t="s">
        <v>223</v>
      </c>
      <c r="E384" s="29"/>
      <c r="F384" s="29"/>
      <c r="G384" s="10">
        <v>32100</v>
      </c>
      <c r="H384" s="10">
        <v>32100</v>
      </c>
      <c r="I384" s="10">
        <v>32100</v>
      </c>
      <c r="J384" s="10">
        <v>0</v>
      </c>
      <c r="K384" s="10">
        <v>32100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</row>
    <row r="385" spans="1:144" s="26" customFormat="1" ht="41.25" customHeight="1" hidden="1">
      <c r="A385" s="27"/>
      <c r="B385" s="28" t="s">
        <v>88</v>
      </c>
      <c r="C385" s="28"/>
      <c r="D385" s="29" t="s">
        <v>439</v>
      </c>
      <c r="E385" s="29">
        <f aca="true" t="shared" si="48" ref="E385:T385">E386+E387</f>
        <v>0</v>
      </c>
      <c r="F385" s="29">
        <f t="shared" si="48"/>
        <v>0</v>
      </c>
      <c r="G385" s="29">
        <f t="shared" si="48"/>
        <v>162369</v>
      </c>
      <c r="H385" s="29">
        <f t="shared" si="48"/>
        <v>162369</v>
      </c>
      <c r="I385" s="29">
        <f t="shared" si="48"/>
        <v>5000</v>
      </c>
      <c r="J385" s="29">
        <f t="shared" si="48"/>
        <v>0</v>
      </c>
      <c r="K385" s="29">
        <f t="shared" si="48"/>
        <v>5000</v>
      </c>
      <c r="L385" s="29">
        <f t="shared" si="48"/>
        <v>0</v>
      </c>
      <c r="M385" s="29">
        <f t="shared" si="48"/>
        <v>157369</v>
      </c>
      <c r="N385" s="29">
        <f t="shared" si="48"/>
        <v>0</v>
      </c>
      <c r="O385" s="29">
        <f t="shared" si="48"/>
        <v>0</v>
      </c>
      <c r="P385" s="29">
        <f t="shared" si="48"/>
        <v>0</v>
      </c>
      <c r="Q385" s="29">
        <f t="shared" si="48"/>
        <v>0</v>
      </c>
      <c r="R385" s="29">
        <f t="shared" si="48"/>
        <v>0</v>
      </c>
      <c r="S385" s="29">
        <f t="shared" si="48"/>
        <v>0</v>
      </c>
      <c r="T385" s="29">
        <f t="shared" si="48"/>
        <v>0</v>
      </c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</row>
    <row r="386" spans="1:144" s="26" customFormat="1" ht="18" customHeight="1" hidden="1">
      <c r="A386" s="27"/>
      <c r="B386" s="28"/>
      <c r="C386" s="28">
        <v>3110</v>
      </c>
      <c r="D386" s="29" t="s">
        <v>200</v>
      </c>
      <c r="E386" s="29"/>
      <c r="F386" s="29">
        <v>0</v>
      </c>
      <c r="G386" s="10">
        <v>157369</v>
      </c>
      <c r="H386" s="10">
        <v>157369</v>
      </c>
      <c r="I386" s="10">
        <v>0</v>
      </c>
      <c r="J386" s="10">
        <v>0</v>
      </c>
      <c r="K386" s="10">
        <v>0</v>
      </c>
      <c r="L386" s="10">
        <v>0</v>
      </c>
      <c r="M386" s="70">
        <v>157369</v>
      </c>
      <c r="N386" s="70">
        <v>0</v>
      </c>
      <c r="O386" s="70">
        <v>0</v>
      </c>
      <c r="P386" s="70">
        <v>0</v>
      </c>
      <c r="Q386" s="70">
        <v>0</v>
      </c>
      <c r="R386" s="70">
        <v>0</v>
      </c>
      <c r="S386" s="70">
        <v>0</v>
      </c>
      <c r="T386" s="10">
        <v>0</v>
      </c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</row>
    <row r="387" spans="1:144" s="26" customFormat="1" ht="18" customHeight="1" hidden="1">
      <c r="A387" s="27"/>
      <c r="B387" s="28"/>
      <c r="C387" s="28">
        <v>4300</v>
      </c>
      <c r="D387" s="29" t="s">
        <v>133</v>
      </c>
      <c r="E387" s="29"/>
      <c r="F387" s="29"/>
      <c r="G387" s="10">
        <v>5000</v>
      </c>
      <c r="H387" s="10">
        <v>5000</v>
      </c>
      <c r="I387" s="10">
        <v>5000</v>
      </c>
      <c r="J387" s="10">
        <v>0</v>
      </c>
      <c r="K387" s="10">
        <v>5000</v>
      </c>
      <c r="L387" s="1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10">
        <v>0</v>
      </c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</row>
    <row r="388" spans="1:144" s="26" customFormat="1" ht="18" customHeight="1" hidden="1">
      <c r="A388" s="27"/>
      <c r="B388" s="28" t="s">
        <v>214</v>
      </c>
      <c r="C388" s="28"/>
      <c r="D388" s="29" t="s">
        <v>224</v>
      </c>
      <c r="E388" s="29"/>
      <c r="F388" s="29"/>
      <c r="G388" s="29">
        <f aca="true" t="shared" si="49" ref="G388:T388">G389</f>
        <v>262900</v>
      </c>
      <c r="H388" s="29">
        <f t="shared" si="49"/>
        <v>262900</v>
      </c>
      <c r="I388" s="29">
        <f t="shared" si="49"/>
        <v>0</v>
      </c>
      <c r="J388" s="29">
        <f t="shared" si="49"/>
        <v>0</v>
      </c>
      <c r="K388" s="29">
        <f t="shared" si="49"/>
        <v>0</v>
      </c>
      <c r="L388" s="29">
        <f t="shared" si="49"/>
        <v>0</v>
      </c>
      <c r="M388" s="29">
        <f t="shared" si="49"/>
        <v>262900</v>
      </c>
      <c r="N388" s="29">
        <f t="shared" si="49"/>
        <v>0</v>
      </c>
      <c r="O388" s="29">
        <f t="shared" si="49"/>
        <v>0</v>
      </c>
      <c r="P388" s="29">
        <f t="shared" si="49"/>
        <v>0</v>
      </c>
      <c r="Q388" s="29">
        <f t="shared" si="49"/>
        <v>0</v>
      </c>
      <c r="R388" s="29">
        <f t="shared" si="49"/>
        <v>0</v>
      </c>
      <c r="S388" s="29">
        <f t="shared" si="49"/>
        <v>0</v>
      </c>
      <c r="T388" s="29">
        <f t="shared" si="49"/>
        <v>0</v>
      </c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</row>
    <row r="389" spans="1:144" s="26" customFormat="1" ht="18" customHeight="1" hidden="1">
      <c r="A389" s="27"/>
      <c r="B389" s="28"/>
      <c r="C389" s="28">
        <v>3110</v>
      </c>
      <c r="D389" s="29" t="s">
        <v>200</v>
      </c>
      <c r="E389" s="29"/>
      <c r="F389" s="29"/>
      <c r="G389" s="10">
        <v>262900</v>
      </c>
      <c r="H389" s="10">
        <v>262900</v>
      </c>
      <c r="I389" s="10">
        <v>0</v>
      </c>
      <c r="J389" s="10">
        <v>0</v>
      </c>
      <c r="K389" s="10">
        <v>0</v>
      </c>
      <c r="L389" s="10">
        <v>0</v>
      </c>
      <c r="M389" s="70">
        <v>262900</v>
      </c>
      <c r="N389" s="70">
        <v>0</v>
      </c>
      <c r="O389" s="70">
        <v>0</v>
      </c>
      <c r="P389" s="70">
        <v>0</v>
      </c>
      <c r="Q389" s="70">
        <v>0</v>
      </c>
      <c r="R389" s="70">
        <v>0</v>
      </c>
      <c r="S389" s="70">
        <v>0</v>
      </c>
      <c r="T389" s="10">
        <v>0</v>
      </c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</row>
    <row r="390" spans="1:144" s="26" customFormat="1" ht="18" customHeight="1" hidden="1">
      <c r="A390" s="27"/>
      <c r="B390" s="28">
        <v>85216</v>
      </c>
      <c r="C390" s="28"/>
      <c r="D390" s="29" t="s">
        <v>382</v>
      </c>
      <c r="E390" s="29">
        <f>E391+E392</f>
        <v>0</v>
      </c>
      <c r="F390" s="29">
        <f aca="true" t="shared" si="50" ref="F390:T390">F391+F392</f>
        <v>0</v>
      </c>
      <c r="G390" s="29">
        <f t="shared" si="50"/>
        <v>159144</v>
      </c>
      <c r="H390" s="29">
        <f t="shared" si="50"/>
        <v>159144</v>
      </c>
      <c r="I390" s="29">
        <f t="shared" si="50"/>
        <v>344</v>
      </c>
      <c r="J390" s="29">
        <f t="shared" si="50"/>
        <v>0</v>
      </c>
      <c r="K390" s="29">
        <f t="shared" si="50"/>
        <v>344</v>
      </c>
      <c r="L390" s="29">
        <f t="shared" si="50"/>
        <v>0</v>
      </c>
      <c r="M390" s="29">
        <f t="shared" si="50"/>
        <v>158800</v>
      </c>
      <c r="N390" s="29">
        <f t="shared" si="50"/>
        <v>0</v>
      </c>
      <c r="O390" s="29">
        <f t="shared" si="50"/>
        <v>0</v>
      </c>
      <c r="P390" s="29">
        <f t="shared" si="50"/>
        <v>0</v>
      </c>
      <c r="Q390" s="29">
        <f t="shared" si="50"/>
        <v>0</v>
      </c>
      <c r="R390" s="29">
        <f t="shared" si="50"/>
        <v>0</v>
      </c>
      <c r="S390" s="29">
        <f t="shared" si="50"/>
        <v>0</v>
      </c>
      <c r="T390" s="29">
        <f t="shared" si="50"/>
        <v>0</v>
      </c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</row>
    <row r="391" spans="1:144" s="26" customFormat="1" ht="78.75" customHeight="1" hidden="1">
      <c r="A391" s="27"/>
      <c r="B391" s="28"/>
      <c r="C391" s="28">
        <v>2910</v>
      </c>
      <c r="D391" s="29" t="s">
        <v>499</v>
      </c>
      <c r="E391" s="29"/>
      <c r="F391" s="29"/>
      <c r="G391" s="29">
        <v>344</v>
      </c>
      <c r="H391" s="29">
        <v>344</v>
      </c>
      <c r="I391" s="29">
        <v>344</v>
      </c>
      <c r="J391" s="29">
        <v>0</v>
      </c>
      <c r="K391" s="29">
        <v>344</v>
      </c>
      <c r="L391" s="29">
        <v>0</v>
      </c>
      <c r="M391" s="71">
        <v>0</v>
      </c>
      <c r="N391" s="71">
        <v>0</v>
      </c>
      <c r="O391" s="71">
        <v>0</v>
      </c>
      <c r="P391" s="71">
        <v>0</v>
      </c>
      <c r="Q391" s="71">
        <v>0</v>
      </c>
      <c r="R391" s="71">
        <v>0</v>
      </c>
      <c r="S391" s="71">
        <v>0</v>
      </c>
      <c r="T391" s="29">
        <v>0</v>
      </c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</row>
    <row r="392" spans="1:144" s="26" customFormat="1" ht="18" customHeight="1" hidden="1">
      <c r="A392" s="27"/>
      <c r="B392" s="28"/>
      <c r="C392" s="28">
        <v>3110</v>
      </c>
      <c r="D392" s="29" t="s">
        <v>200</v>
      </c>
      <c r="E392" s="29"/>
      <c r="F392" s="29"/>
      <c r="G392" s="10">
        <v>158800</v>
      </c>
      <c r="H392" s="10">
        <v>158800</v>
      </c>
      <c r="I392" s="10">
        <v>0</v>
      </c>
      <c r="J392" s="10">
        <v>0</v>
      </c>
      <c r="K392" s="10">
        <v>0</v>
      </c>
      <c r="L392" s="10">
        <v>0</v>
      </c>
      <c r="M392" s="70">
        <v>158800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10">
        <v>0</v>
      </c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</row>
    <row r="393" spans="1:144" s="26" customFormat="1" ht="18" customHeight="1" hidden="1">
      <c r="A393" s="27"/>
      <c r="B393" s="28" t="s">
        <v>89</v>
      </c>
      <c r="C393" s="28"/>
      <c r="D393" s="29" t="s">
        <v>42</v>
      </c>
      <c r="E393" s="29">
        <f>SUM(E394:E410)</f>
        <v>0</v>
      </c>
      <c r="F393" s="29">
        <f>SUM(F394:F410)</f>
        <v>0</v>
      </c>
      <c r="G393" s="29">
        <f aca="true" t="shared" si="51" ref="G393:T393">SUM(G394:G410)</f>
        <v>311515</v>
      </c>
      <c r="H393" s="29">
        <f t="shared" si="51"/>
        <v>311515</v>
      </c>
      <c r="I393" s="29">
        <f t="shared" si="51"/>
        <v>309152</v>
      </c>
      <c r="J393" s="29">
        <f t="shared" si="51"/>
        <v>275701</v>
      </c>
      <c r="K393" s="29">
        <f t="shared" si="51"/>
        <v>33451</v>
      </c>
      <c r="L393" s="29">
        <f t="shared" si="51"/>
        <v>0</v>
      </c>
      <c r="M393" s="29">
        <f t="shared" si="51"/>
        <v>2363</v>
      </c>
      <c r="N393" s="29">
        <f t="shared" si="51"/>
        <v>0</v>
      </c>
      <c r="O393" s="29">
        <f t="shared" si="51"/>
        <v>0</v>
      </c>
      <c r="P393" s="29">
        <f t="shared" si="51"/>
        <v>0</v>
      </c>
      <c r="Q393" s="29">
        <f t="shared" si="51"/>
        <v>0</v>
      </c>
      <c r="R393" s="29">
        <f t="shared" si="51"/>
        <v>0</v>
      </c>
      <c r="S393" s="29">
        <f t="shared" si="51"/>
        <v>0</v>
      </c>
      <c r="T393" s="29">
        <f t="shared" si="51"/>
        <v>0</v>
      </c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  <c r="BN393" s="73"/>
      <c r="BO393" s="73"/>
      <c r="BP393" s="73"/>
      <c r="BQ393" s="73"/>
      <c r="BR393" s="73"/>
      <c r="BS393" s="73"/>
      <c r="BT393" s="73"/>
      <c r="BU393" s="73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</row>
    <row r="394" spans="1:144" s="26" customFormat="1" ht="25.5" hidden="1">
      <c r="A394" s="27"/>
      <c r="B394" s="28"/>
      <c r="C394" s="28" t="s">
        <v>144</v>
      </c>
      <c r="D394" s="29" t="s">
        <v>488</v>
      </c>
      <c r="E394" s="29"/>
      <c r="F394" s="29"/>
      <c r="G394" s="10">
        <v>2363</v>
      </c>
      <c r="H394" s="10">
        <v>2363</v>
      </c>
      <c r="I394" s="10">
        <v>0</v>
      </c>
      <c r="J394" s="10">
        <v>0</v>
      </c>
      <c r="K394" s="10">
        <v>0</v>
      </c>
      <c r="L394" s="10">
        <v>0</v>
      </c>
      <c r="M394" s="70">
        <v>2363</v>
      </c>
      <c r="N394" s="70">
        <v>0</v>
      </c>
      <c r="O394" s="70">
        <v>0</v>
      </c>
      <c r="P394" s="70">
        <v>0</v>
      </c>
      <c r="Q394" s="70">
        <v>0</v>
      </c>
      <c r="R394" s="70">
        <v>0</v>
      </c>
      <c r="S394" s="70">
        <v>0</v>
      </c>
      <c r="T394" s="10">
        <v>0</v>
      </c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  <c r="BR394" s="73"/>
      <c r="BS394" s="73"/>
      <c r="BT394" s="73"/>
      <c r="BU394" s="73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</row>
    <row r="395" spans="1:144" s="26" customFormat="1" ht="18" customHeight="1" hidden="1">
      <c r="A395" s="27"/>
      <c r="B395" s="28"/>
      <c r="C395" s="28">
        <v>4010</v>
      </c>
      <c r="D395" s="29" t="s">
        <v>160</v>
      </c>
      <c r="E395" s="29"/>
      <c r="F395" s="29"/>
      <c r="G395" s="10">
        <v>215057</v>
      </c>
      <c r="H395" s="10">
        <v>215057</v>
      </c>
      <c r="I395" s="10">
        <v>215057</v>
      </c>
      <c r="J395" s="10">
        <v>215057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  <c r="BR395" s="73"/>
      <c r="BS395" s="73"/>
      <c r="BT395" s="73"/>
      <c r="BU395" s="73"/>
      <c r="BV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</row>
    <row r="396" spans="1:144" s="26" customFormat="1" ht="18" customHeight="1" hidden="1">
      <c r="A396" s="27"/>
      <c r="B396" s="28"/>
      <c r="C396" s="28">
        <v>4040</v>
      </c>
      <c r="D396" s="29" t="s">
        <v>161</v>
      </c>
      <c r="E396" s="29"/>
      <c r="F396" s="29"/>
      <c r="G396" s="10">
        <v>19089</v>
      </c>
      <c r="H396" s="10">
        <v>19089</v>
      </c>
      <c r="I396" s="10">
        <v>19089</v>
      </c>
      <c r="J396" s="10">
        <v>19089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</row>
    <row r="397" spans="1:144" s="26" customFormat="1" ht="18" customHeight="1" hidden="1">
      <c r="A397" s="27"/>
      <c r="B397" s="28"/>
      <c r="C397" s="28">
        <v>4110</v>
      </c>
      <c r="D397" s="29" t="s">
        <v>129</v>
      </c>
      <c r="E397" s="29"/>
      <c r="F397" s="29"/>
      <c r="G397" s="10">
        <v>35815</v>
      </c>
      <c r="H397" s="10">
        <v>35815</v>
      </c>
      <c r="I397" s="10">
        <v>35815</v>
      </c>
      <c r="J397" s="10">
        <v>35815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T397" s="73"/>
      <c r="BU397" s="73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</row>
    <row r="398" spans="1:144" s="26" customFormat="1" ht="18" customHeight="1" hidden="1">
      <c r="A398" s="27"/>
      <c r="B398" s="28"/>
      <c r="C398" s="28">
        <v>4120</v>
      </c>
      <c r="D398" s="29" t="s">
        <v>162</v>
      </c>
      <c r="E398" s="29"/>
      <c r="F398" s="29"/>
      <c r="G398" s="10">
        <v>5740</v>
      </c>
      <c r="H398" s="10">
        <v>5740</v>
      </c>
      <c r="I398" s="10">
        <v>5740</v>
      </c>
      <c r="J398" s="10">
        <v>5740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  <c r="BN398" s="73"/>
      <c r="BO398" s="73"/>
      <c r="BP398" s="73"/>
      <c r="BQ398" s="73"/>
      <c r="BR398" s="73"/>
      <c r="BS398" s="73"/>
      <c r="BT398" s="73"/>
      <c r="BU398" s="73"/>
      <c r="BV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</row>
    <row r="399" spans="1:144" s="26" customFormat="1" ht="18" customHeight="1" hidden="1">
      <c r="A399" s="27"/>
      <c r="B399" s="28"/>
      <c r="C399" s="28">
        <v>4170</v>
      </c>
      <c r="D399" s="29" t="s">
        <v>130</v>
      </c>
      <c r="E399" s="29"/>
      <c r="F399" s="29"/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  <c r="BN399" s="73"/>
      <c r="BO399" s="73"/>
      <c r="BP399" s="73"/>
      <c r="BQ399" s="73"/>
      <c r="BR399" s="73"/>
      <c r="BS399" s="73"/>
      <c r="BT399" s="73"/>
      <c r="BU399" s="73"/>
      <c r="BV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</row>
    <row r="400" spans="1:144" s="26" customFormat="1" ht="18" customHeight="1" hidden="1">
      <c r="A400" s="27"/>
      <c r="B400" s="28"/>
      <c r="C400" s="28">
        <v>4210</v>
      </c>
      <c r="D400" s="29" t="s">
        <v>131</v>
      </c>
      <c r="E400" s="29"/>
      <c r="F400" s="29"/>
      <c r="G400" s="10">
        <v>8629</v>
      </c>
      <c r="H400" s="10">
        <v>8629</v>
      </c>
      <c r="I400" s="10">
        <v>8629</v>
      </c>
      <c r="J400" s="10">
        <v>0</v>
      </c>
      <c r="K400" s="10">
        <v>8629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  <c r="BR400" s="73"/>
      <c r="BS400" s="73"/>
      <c r="BT400" s="73"/>
      <c r="BU400" s="73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</row>
    <row r="401" spans="1:144" s="26" customFormat="1" ht="18" customHeight="1" hidden="1">
      <c r="A401" s="27"/>
      <c r="B401" s="28"/>
      <c r="C401" s="28">
        <v>4270</v>
      </c>
      <c r="D401" s="29" t="s">
        <v>132</v>
      </c>
      <c r="E401" s="29"/>
      <c r="F401" s="29"/>
      <c r="G401" s="10">
        <v>1000</v>
      </c>
      <c r="H401" s="10">
        <v>1000</v>
      </c>
      <c r="I401" s="10">
        <v>1000</v>
      </c>
      <c r="J401" s="10">
        <v>0</v>
      </c>
      <c r="K401" s="10">
        <v>1000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  <c r="BN401" s="73"/>
      <c r="BO401" s="73"/>
      <c r="BP401" s="73"/>
      <c r="BQ401" s="73"/>
      <c r="BR401" s="73"/>
      <c r="BS401" s="73"/>
      <c r="BT401" s="73"/>
      <c r="BU401" s="73"/>
      <c r="BV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</row>
    <row r="402" spans="1:144" s="26" customFormat="1" ht="18" customHeight="1" hidden="1">
      <c r="A402" s="27"/>
      <c r="B402" s="28"/>
      <c r="C402" s="28" t="s">
        <v>146</v>
      </c>
      <c r="D402" s="29" t="s">
        <v>163</v>
      </c>
      <c r="E402" s="29"/>
      <c r="F402" s="29"/>
      <c r="G402" s="10">
        <v>500</v>
      </c>
      <c r="H402" s="10">
        <v>500</v>
      </c>
      <c r="I402" s="10">
        <v>500</v>
      </c>
      <c r="J402" s="10">
        <v>0</v>
      </c>
      <c r="K402" s="10">
        <v>500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T402" s="73"/>
      <c r="BU402" s="73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</row>
    <row r="403" spans="1:144" s="26" customFormat="1" ht="18" customHeight="1" hidden="1">
      <c r="A403" s="27"/>
      <c r="B403" s="28"/>
      <c r="C403" s="28">
        <v>4300</v>
      </c>
      <c r="D403" s="29" t="s">
        <v>133</v>
      </c>
      <c r="E403" s="29"/>
      <c r="F403" s="29"/>
      <c r="G403" s="10">
        <v>5360</v>
      </c>
      <c r="H403" s="10">
        <v>5360</v>
      </c>
      <c r="I403" s="10">
        <v>5360</v>
      </c>
      <c r="J403" s="10">
        <v>0</v>
      </c>
      <c r="K403" s="10">
        <v>5360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  <c r="BR403" s="73"/>
      <c r="BS403" s="73"/>
      <c r="BT403" s="73"/>
      <c r="BU403" s="73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</row>
    <row r="404" spans="1:144" s="26" customFormat="1" ht="18" customHeight="1" hidden="1">
      <c r="A404" s="27"/>
      <c r="B404" s="28"/>
      <c r="C404" s="28" t="s">
        <v>153</v>
      </c>
      <c r="D404" s="29" t="s">
        <v>491</v>
      </c>
      <c r="E404" s="29"/>
      <c r="F404" s="29"/>
      <c r="G404" s="10">
        <v>948</v>
      </c>
      <c r="H404" s="10">
        <v>948</v>
      </c>
      <c r="I404" s="10">
        <v>948</v>
      </c>
      <c r="J404" s="10">
        <v>0</v>
      </c>
      <c r="K404" s="10">
        <v>948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  <c r="BR404" s="73"/>
      <c r="BS404" s="73"/>
      <c r="BT404" s="73"/>
      <c r="BU404" s="73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</row>
    <row r="405" spans="1:144" s="26" customFormat="1" ht="39" customHeight="1" hidden="1">
      <c r="A405" s="27"/>
      <c r="B405" s="28"/>
      <c r="C405" s="28" t="s">
        <v>154</v>
      </c>
      <c r="D405" s="29" t="s">
        <v>490</v>
      </c>
      <c r="E405" s="29"/>
      <c r="F405" s="29"/>
      <c r="G405" s="10">
        <v>1560</v>
      </c>
      <c r="H405" s="10">
        <v>1560</v>
      </c>
      <c r="I405" s="10">
        <v>1560</v>
      </c>
      <c r="J405" s="10">
        <v>0</v>
      </c>
      <c r="K405" s="10">
        <v>1560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T405" s="73"/>
      <c r="BU405" s="73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</row>
    <row r="406" spans="1:144" s="26" customFormat="1" ht="18" customHeight="1" hidden="1">
      <c r="A406" s="27"/>
      <c r="B406" s="28"/>
      <c r="C406" s="28">
        <v>4410</v>
      </c>
      <c r="D406" s="29" t="s">
        <v>164</v>
      </c>
      <c r="E406" s="29"/>
      <c r="F406" s="29"/>
      <c r="G406" s="10">
        <v>3125</v>
      </c>
      <c r="H406" s="10">
        <v>3125</v>
      </c>
      <c r="I406" s="10">
        <v>3125</v>
      </c>
      <c r="J406" s="10">
        <v>0</v>
      </c>
      <c r="K406" s="10">
        <v>3125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  <c r="BN406" s="73"/>
      <c r="BO406" s="73"/>
      <c r="BP406" s="73"/>
      <c r="BQ406" s="73"/>
      <c r="BR406" s="73"/>
      <c r="BS406" s="73"/>
      <c r="BT406" s="73"/>
      <c r="BU406" s="73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</row>
    <row r="407" spans="1:144" s="26" customFormat="1" ht="18" customHeight="1" hidden="1">
      <c r="A407" s="27"/>
      <c r="B407" s="28"/>
      <c r="C407" s="28">
        <v>4430</v>
      </c>
      <c r="D407" s="29" t="s">
        <v>134</v>
      </c>
      <c r="E407" s="29"/>
      <c r="F407" s="29"/>
      <c r="G407" s="10">
        <v>952</v>
      </c>
      <c r="H407" s="10">
        <v>952</v>
      </c>
      <c r="I407" s="10">
        <v>952</v>
      </c>
      <c r="J407" s="10">
        <v>0</v>
      </c>
      <c r="K407" s="10">
        <v>952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  <c r="BN407" s="73"/>
      <c r="BO407" s="73"/>
      <c r="BP407" s="73"/>
      <c r="BQ407" s="73"/>
      <c r="BR407" s="73"/>
      <c r="BS407" s="73"/>
      <c r="BT407" s="73"/>
      <c r="BU407" s="73"/>
      <c r="BV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</row>
    <row r="408" spans="1:144" s="26" customFormat="1" ht="18" customHeight="1" hidden="1">
      <c r="A408" s="27"/>
      <c r="B408" s="28"/>
      <c r="C408" s="28">
        <v>4440</v>
      </c>
      <c r="D408" s="29" t="s">
        <v>165</v>
      </c>
      <c r="E408" s="29"/>
      <c r="F408" s="29"/>
      <c r="G408" s="10">
        <v>9240</v>
      </c>
      <c r="H408" s="10">
        <v>9240</v>
      </c>
      <c r="I408" s="10">
        <v>9240</v>
      </c>
      <c r="J408" s="10">
        <v>0</v>
      </c>
      <c r="K408" s="10">
        <v>9240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  <c r="BN408" s="73"/>
      <c r="BO408" s="73"/>
      <c r="BP408" s="73"/>
      <c r="BQ408" s="73"/>
      <c r="BR408" s="73"/>
      <c r="BS408" s="73"/>
      <c r="BT408" s="73"/>
      <c r="BU408" s="73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</row>
    <row r="409" spans="1:144" s="26" customFormat="1" ht="18" customHeight="1" hidden="1">
      <c r="A409" s="27"/>
      <c r="B409" s="28"/>
      <c r="C409" s="28">
        <v>4480</v>
      </c>
      <c r="D409" s="29" t="s">
        <v>24</v>
      </c>
      <c r="E409" s="29"/>
      <c r="F409" s="29"/>
      <c r="G409" s="10">
        <v>737</v>
      </c>
      <c r="H409" s="10">
        <v>737</v>
      </c>
      <c r="I409" s="10">
        <v>737</v>
      </c>
      <c r="J409" s="10">
        <v>0</v>
      </c>
      <c r="K409" s="10">
        <v>737</v>
      </c>
      <c r="L409" s="10"/>
      <c r="M409" s="10"/>
      <c r="N409" s="10"/>
      <c r="O409" s="10"/>
      <c r="P409" s="10"/>
      <c r="Q409" s="10"/>
      <c r="R409" s="10"/>
      <c r="S409" s="10"/>
      <c r="T409" s="10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  <c r="BN409" s="73"/>
      <c r="BO409" s="73"/>
      <c r="BP409" s="73"/>
      <c r="BQ409" s="73"/>
      <c r="BR409" s="73"/>
      <c r="BS409" s="73"/>
      <c r="BT409" s="73"/>
      <c r="BU409" s="73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</row>
    <row r="410" spans="1:144" s="26" customFormat="1" ht="25.5" hidden="1">
      <c r="A410" s="27"/>
      <c r="B410" s="28"/>
      <c r="C410" s="28" t="s">
        <v>148</v>
      </c>
      <c r="D410" s="29" t="s">
        <v>166</v>
      </c>
      <c r="E410" s="29"/>
      <c r="F410" s="29"/>
      <c r="G410" s="10">
        <v>1400</v>
      </c>
      <c r="H410" s="10">
        <v>1400</v>
      </c>
      <c r="I410" s="10">
        <v>1400</v>
      </c>
      <c r="J410" s="10">
        <v>0</v>
      </c>
      <c r="K410" s="10">
        <v>1400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3"/>
      <c r="BO410" s="73"/>
      <c r="BP410" s="73"/>
      <c r="BQ410" s="73"/>
      <c r="BR410" s="73"/>
      <c r="BS410" s="73"/>
      <c r="BT410" s="73"/>
      <c r="BU410" s="73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</row>
    <row r="411" spans="1:144" s="26" customFormat="1" ht="39.75" customHeight="1" hidden="1">
      <c r="A411" s="27"/>
      <c r="B411" s="28" t="s">
        <v>112</v>
      </c>
      <c r="C411" s="28"/>
      <c r="D411" s="29" t="s">
        <v>111</v>
      </c>
      <c r="E411" s="29">
        <f>SUM(E412:E416)</f>
        <v>0</v>
      </c>
      <c r="F411" s="29">
        <f>SUM(F412:F416)</f>
        <v>0</v>
      </c>
      <c r="G411" s="29">
        <f aca="true" t="shared" si="52" ref="G411:T411">SUM(G412:G416)</f>
        <v>9384</v>
      </c>
      <c r="H411" s="29">
        <f t="shared" si="52"/>
        <v>9384</v>
      </c>
      <c r="I411" s="29">
        <f t="shared" si="52"/>
        <v>9384</v>
      </c>
      <c r="J411" s="29">
        <f t="shared" si="52"/>
        <v>0</v>
      </c>
      <c r="K411" s="29">
        <f t="shared" si="52"/>
        <v>9384</v>
      </c>
      <c r="L411" s="29">
        <f t="shared" si="52"/>
        <v>0</v>
      </c>
      <c r="M411" s="29">
        <f t="shared" si="52"/>
        <v>0</v>
      </c>
      <c r="N411" s="29">
        <f t="shared" si="52"/>
        <v>0</v>
      </c>
      <c r="O411" s="29">
        <f t="shared" si="52"/>
        <v>0</v>
      </c>
      <c r="P411" s="29">
        <f t="shared" si="52"/>
        <v>0</v>
      </c>
      <c r="Q411" s="29">
        <f t="shared" si="52"/>
        <v>0</v>
      </c>
      <c r="R411" s="29">
        <f t="shared" si="52"/>
        <v>0</v>
      </c>
      <c r="S411" s="29">
        <f t="shared" si="52"/>
        <v>0</v>
      </c>
      <c r="T411" s="29">
        <f t="shared" si="52"/>
        <v>0</v>
      </c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T411" s="73"/>
      <c r="BU411" s="73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</row>
    <row r="412" spans="1:144" s="26" customFormat="1" ht="18" customHeight="1" hidden="1">
      <c r="A412" s="27"/>
      <c r="B412" s="28"/>
      <c r="C412" s="28" t="s">
        <v>145</v>
      </c>
      <c r="D412" s="29" t="s">
        <v>131</v>
      </c>
      <c r="E412" s="29"/>
      <c r="F412" s="29"/>
      <c r="G412" s="10">
        <v>3500</v>
      </c>
      <c r="H412" s="10">
        <v>3500</v>
      </c>
      <c r="I412" s="10">
        <v>3500</v>
      </c>
      <c r="J412" s="10">
        <v>0</v>
      </c>
      <c r="K412" s="10">
        <v>3500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T412" s="73"/>
      <c r="BU412" s="73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</row>
    <row r="413" spans="1:144" s="26" customFormat="1" ht="18" customHeight="1" hidden="1">
      <c r="A413" s="27"/>
      <c r="B413" s="28"/>
      <c r="C413" s="28">
        <v>4260</v>
      </c>
      <c r="D413" s="29" t="s">
        <v>139</v>
      </c>
      <c r="E413" s="29"/>
      <c r="F413" s="29"/>
      <c r="G413" s="10">
        <v>5054</v>
      </c>
      <c r="H413" s="10">
        <v>5054</v>
      </c>
      <c r="I413" s="10">
        <v>5054</v>
      </c>
      <c r="J413" s="10">
        <v>0</v>
      </c>
      <c r="K413" s="10">
        <v>5054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T413" s="73"/>
      <c r="BU413" s="73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</row>
    <row r="414" spans="1:144" s="26" customFormat="1" ht="18" customHeight="1" hidden="1">
      <c r="A414" s="27"/>
      <c r="B414" s="28"/>
      <c r="C414" s="28">
        <v>4270</v>
      </c>
      <c r="D414" s="29" t="s">
        <v>132</v>
      </c>
      <c r="E414" s="29"/>
      <c r="F414" s="29"/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T414" s="73"/>
      <c r="BU414" s="73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</row>
    <row r="415" spans="1:144" s="26" customFormat="1" ht="18" customHeight="1" hidden="1">
      <c r="A415" s="27"/>
      <c r="B415" s="28"/>
      <c r="C415" s="28" t="s">
        <v>142</v>
      </c>
      <c r="D415" s="29" t="s">
        <v>133</v>
      </c>
      <c r="E415" s="29"/>
      <c r="F415" s="29"/>
      <c r="G415" s="10">
        <v>350</v>
      </c>
      <c r="H415" s="10">
        <v>350</v>
      </c>
      <c r="I415" s="10">
        <v>350</v>
      </c>
      <c r="J415" s="10">
        <v>0</v>
      </c>
      <c r="K415" s="10">
        <v>350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T415" s="73"/>
      <c r="BU415" s="73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</row>
    <row r="416" spans="1:144" s="26" customFormat="1" ht="38.25" hidden="1">
      <c r="A416" s="27"/>
      <c r="B416" s="28"/>
      <c r="C416" s="28">
        <v>4370</v>
      </c>
      <c r="D416" s="29" t="s">
        <v>490</v>
      </c>
      <c r="E416" s="29"/>
      <c r="F416" s="29"/>
      <c r="G416" s="10">
        <v>480</v>
      </c>
      <c r="H416" s="10">
        <v>480</v>
      </c>
      <c r="I416" s="10">
        <v>480</v>
      </c>
      <c r="J416" s="10">
        <v>0</v>
      </c>
      <c r="K416" s="10">
        <v>480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</row>
    <row r="417" spans="1:144" s="26" customFormat="1" ht="26.25" customHeight="1" hidden="1">
      <c r="A417" s="27"/>
      <c r="B417" s="28" t="s">
        <v>93</v>
      </c>
      <c r="C417" s="28"/>
      <c r="D417" s="29" t="s">
        <v>94</v>
      </c>
      <c r="E417" s="29">
        <f>SUM(E418:E426)</f>
        <v>0</v>
      </c>
      <c r="F417" s="29">
        <f>SUM(F418:F426)</f>
        <v>0</v>
      </c>
      <c r="G417" s="10">
        <f aca="true" t="shared" si="53" ref="G417:T417">SUM(G418:G426)</f>
        <v>83076</v>
      </c>
      <c r="H417" s="10">
        <f t="shared" si="53"/>
        <v>83076</v>
      </c>
      <c r="I417" s="10">
        <f t="shared" si="53"/>
        <v>82551</v>
      </c>
      <c r="J417" s="10">
        <f t="shared" si="53"/>
        <v>79690</v>
      </c>
      <c r="K417" s="10">
        <f t="shared" si="53"/>
        <v>2861</v>
      </c>
      <c r="L417" s="10">
        <f t="shared" si="53"/>
        <v>0</v>
      </c>
      <c r="M417" s="10">
        <f t="shared" si="53"/>
        <v>525</v>
      </c>
      <c r="N417" s="10">
        <f t="shared" si="53"/>
        <v>0</v>
      </c>
      <c r="O417" s="10">
        <f t="shared" si="53"/>
        <v>0</v>
      </c>
      <c r="P417" s="10">
        <f t="shared" si="53"/>
        <v>0</v>
      </c>
      <c r="Q417" s="10">
        <f t="shared" si="53"/>
        <v>0</v>
      </c>
      <c r="R417" s="10">
        <f t="shared" si="53"/>
        <v>0</v>
      </c>
      <c r="S417" s="10">
        <f t="shared" si="53"/>
        <v>0</v>
      </c>
      <c r="T417" s="10">
        <f t="shared" si="53"/>
        <v>0</v>
      </c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3"/>
      <c r="BU417" s="73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</row>
    <row r="418" spans="1:144" s="26" customFormat="1" ht="27.75" customHeight="1" hidden="1">
      <c r="A418" s="27"/>
      <c r="B418" s="28"/>
      <c r="C418" s="28" t="s">
        <v>144</v>
      </c>
      <c r="D418" s="29" t="s">
        <v>488</v>
      </c>
      <c r="E418" s="29"/>
      <c r="F418" s="29"/>
      <c r="G418" s="10">
        <v>525</v>
      </c>
      <c r="H418" s="10">
        <v>525</v>
      </c>
      <c r="I418" s="10">
        <v>0</v>
      </c>
      <c r="J418" s="10">
        <v>0</v>
      </c>
      <c r="K418" s="10">
        <v>0</v>
      </c>
      <c r="L418" s="10">
        <v>0</v>
      </c>
      <c r="M418" s="70">
        <v>525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10">
        <v>0</v>
      </c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73"/>
      <c r="BU418" s="73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</row>
    <row r="419" spans="1:144" s="26" customFormat="1" ht="18" customHeight="1" hidden="1">
      <c r="A419" s="27"/>
      <c r="B419" s="28"/>
      <c r="C419" s="28">
        <v>4010</v>
      </c>
      <c r="D419" s="29" t="s">
        <v>160</v>
      </c>
      <c r="E419" s="29"/>
      <c r="F419" s="29"/>
      <c r="G419" s="10">
        <v>36279</v>
      </c>
      <c r="H419" s="10">
        <v>36279</v>
      </c>
      <c r="I419" s="10">
        <v>36279</v>
      </c>
      <c r="J419" s="10">
        <v>36279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T419" s="73"/>
      <c r="BU419" s="73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</row>
    <row r="420" spans="1:144" s="26" customFormat="1" ht="18" customHeight="1" hidden="1">
      <c r="A420" s="27"/>
      <c r="B420" s="28"/>
      <c r="C420" s="28">
        <v>4040</v>
      </c>
      <c r="D420" s="29" t="s">
        <v>161</v>
      </c>
      <c r="E420" s="29"/>
      <c r="F420" s="29"/>
      <c r="G420" s="10">
        <v>2880</v>
      </c>
      <c r="H420" s="10">
        <v>2880</v>
      </c>
      <c r="I420" s="10">
        <v>2880</v>
      </c>
      <c r="J420" s="10">
        <v>2880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T420" s="73"/>
      <c r="BU420" s="73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</row>
    <row r="421" spans="1:144" s="26" customFormat="1" ht="18" customHeight="1" hidden="1">
      <c r="A421" s="27"/>
      <c r="B421" s="28"/>
      <c r="C421" s="28">
        <v>4110</v>
      </c>
      <c r="D421" s="29" t="s">
        <v>129</v>
      </c>
      <c r="E421" s="29"/>
      <c r="F421" s="29"/>
      <c r="G421" s="10">
        <v>7409</v>
      </c>
      <c r="H421" s="10">
        <v>7409</v>
      </c>
      <c r="I421" s="10">
        <v>7409</v>
      </c>
      <c r="J421" s="10">
        <v>7409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73"/>
      <c r="BU421" s="73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</row>
    <row r="422" spans="1:144" s="26" customFormat="1" ht="18" customHeight="1" hidden="1">
      <c r="A422" s="27"/>
      <c r="B422" s="28"/>
      <c r="C422" s="28">
        <v>4120</v>
      </c>
      <c r="D422" s="29" t="s">
        <v>162</v>
      </c>
      <c r="E422" s="29"/>
      <c r="F422" s="29"/>
      <c r="G422" s="10">
        <v>962</v>
      </c>
      <c r="H422" s="10">
        <v>962</v>
      </c>
      <c r="I422" s="10">
        <v>962</v>
      </c>
      <c r="J422" s="10">
        <v>962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T422" s="73"/>
      <c r="BU422" s="73"/>
      <c r="BV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</row>
    <row r="423" spans="1:144" s="26" customFormat="1" ht="18" customHeight="1" hidden="1">
      <c r="A423" s="27"/>
      <c r="B423" s="28"/>
      <c r="C423" s="28" t="s">
        <v>126</v>
      </c>
      <c r="D423" s="29" t="s">
        <v>130</v>
      </c>
      <c r="E423" s="29"/>
      <c r="F423" s="29"/>
      <c r="G423" s="7">
        <v>32160</v>
      </c>
      <c r="H423" s="10">
        <v>32160</v>
      </c>
      <c r="I423" s="10">
        <v>32160</v>
      </c>
      <c r="J423" s="10">
        <v>32160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  <c r="BN423" s="73"/>
      <c r="BO423" s="73"/>
      <c r="BP423" s="73"/>
      <c r="BQ423" s="73"/>
      <c r="BR423" s="73"/>
      <c r="BS423" s="73"/>
      <c r="BT423" s="73"/>
      <c r="BU423" s="73"/>
      <c r="BV423" s="73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</row>
    <row r="424" spans="1:144" s="26" customFormat="1" ht="18" customHeight="1" hidden="1">
      <c r="A424" s="27"/>
      <c r="B424" s="28"/>
      <c r="C424" s="28">
        <v>4210</v>
      </c>
      <c r="D424" s="29" t="s">
        <v>131</v>
      </c>
      <c r="E424" s="29"/>
      <c r="F424" s="29"/>
      <c r="G424" s="10">
        <v>330</v>
      </c>
      <c r="H424" s="10">
        <v>330</v>
      </c>
      <c r="I424" s="10">
        <v>330</v>
      </c>
      <c r="J424" s="10">
        <v>0</v>
      </c>
      <c r="K424" s="10">
        <v>330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73"/>
      <c r="AY424" s="73"/>
      <c r="AZ424" s="73"/>
      <c r="BA424" s="73"/>
      <c r="BB424" s="73"/>
      <c r="BC424" s="73"/>
      <c r="BD424" s="73"/>
      <c r="BE424" s="73"/>
      <c r="BF424" s="73"/>
      <c r="BG424" s="73"/>
      <c r="BH424" s="73"/>
      <c r="BI424" s="73"/>
      <c r="BJ424" s="73"/>
      <c r="BK424" s="73"/>
      <c r="BL424" s="73"/>
      <c r="BM424" s="73"/>
      <c r="BN424" s="73"/>
      <c r="BO424" s="73"/>
      <c r="BP424" s="73"/>
      <c r="BQ424" s="73"/>
      <c r="BR424" s="73"/>
      <c r="BS424" s="73"/>
      <c r="BT424" s="73"/>
      <c r="BU424" s="73"/>
      <c r="BV424" s="73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</row>
    <row r="425" spans="1:144" s="26" customFormat="1" ht="18" customHeight="1" hidden="1">
      <c r="A425" s="27"/>
      <c r="B425" s="28"/>
      <c r="C425" s="28" t="s">
        <v>146</v>
      </c>
      <c r="D425" s="29" t="s">
        <v>163</v>
      </c>
      <c r="E425" s="29"/>
      <c r="F425" s="29"/>
      <c r="G425" s="10">
        <v>160</v>
      </c>
      <c r="H425" s="10">
        <v>160</v>
      </c>
      <c r="I425" s="10">
        <v>160</v>
      </c>
      <c r="J425" s="10">
        <v>0</v>
      </c>
      <c r="K425" s="10">
        <v>160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73"/>
      <c r="AW425" s="73"/>
      <c r="AX425" s="73"/>
      <c r="AY425" s="73"/>
      <c r="AZ425" s="73"/>
      <c r="BA425" s="73"/>
      <c r="BB425" s="73"/>
      <c r="BC425" s="73"/>
      <c r="BD425" s="73"/>
      <c r="BE425" s="73"/>
      <c r="BF425" s="73"/>
      <c r="BG425" s="73"/>
      <c r="BH425" s="73"/>
      <c r="BI425" s="73"/>
      <c r="BJ425" s="73"/>
      <c r="BK425" s="73"/>
      <c r="BL425" s="73"/>
      <c r="BM425" s="73"/>
      <c r="BN425" s="73"/>
      <c r="BO425" s="73"/>
      <c r="BP425" s="73"/>
      <c r="BQ425" s="73"/>
      <c r="BR425" s="73"/>
      <c r="BS425" s="73"/>
      <c r="BT425" s="73"/>
      <c r="BU425" s="73"/>
      <c r="BV425" s="73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</row>
    <row r="426" spans="1:144" s="26" customFormat="1" ht="18" customHeight="1" hidden="1">
      <c r="A426" s="27"/>
      <c r="B426" s="28"/>
      <c r="C426" s="28">
        <v>4440</v>
      </c>
      <c r="D426" s="29" t="s">
        <v>165</v>
      </c>
      <c r="E426" s="29"/>
      <c r="F426" s="29"/>
      <c r="G426" s="10">
        <v>2371</v>
      </c>
      <c r="H426" s="10">
        <v>2371</v>
      </c>
      <c r="I426" s="10">
        <v>2371</v>
      </c>
      <c r="J426" s="10">
        <v>0</v>
      </c>
      <c r="K426" s="10">
        <v>2371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73"/>
      <c r="AW426" s="73"/>
      <c r="AX426" s="73"/>
      <c r="AY426" s="73"/>
      <c r="AZ426" s="73"/>
      <c r="BA426" s="73"/>
      <c r="BB426" s="73"/>
      <c r="BC426" s="73"/>
      <c r="BD426" s="73"/>
      <c r="BE426" s="73"/>
      <c r="BF426" s="73"/>
      <c r="BG426" s="73"/>
      <c r="BH426" s="73"/>
      <c r="BI426" s="73"/>
      <c r="BJ426" s="73"/>
      <c r="BK426" s="73"/>
      <c r="BL426" s="73"/>
      <c r="BM426" s="73"/>
      <c r="BN426" s="73"/>
      <c r="BO426" s="73"/>
      <c r="BP426" s="73"/>
      <c r="BQ426" s="73"/>
      <c r="BR426" s="73"/>
      <c r="BS426" s="73"/>
      <c r="BT426" s="73"/>
      <c r="BU426" s="73"/>
      <c r="BV426" s="73"/>
      <c r="BW426" s="73"/>
      <c r="BX426" s="73"/>
      <c r="BY426" s="73"/>
      <c r="BZ426" s="73"/>
      <c r="CA426" s="73"/>
      <c r="CB426" s="73"/>
      <c r="CC426" s="73"/>
      <c r="CD426" s="73"/>
      <c r="CE426" s="73"/>
      <c r="CF426" s="73"/>
      <c r="CG426" s="73"/>
      <c r="CH426" s="73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</row>
    <row r="427" spans="1:144" s="26" customFormat="1" ht="18" customHeight="1" hidden="1">
      <c r="A427" s="27"/>
      <c r="B427" s="28">
        <v>85278</v>
      </c>
      <c r="C427" s="28"/>
      <c r="D427" s="29" t="s">
        <v>299</v>
      </c>
      <c r="E427" s="29"/>
      <c r="F427" s="29"/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  <c r="AY427" s="73"/>
      <c r="AZ427" s="73"/>
      <c r="BA427" s="73"/>
      <c r="BB427" s="73"/>
      <c r="BC427" s="73"/>
      <c r="BD427" s="73"/>
      <c r="BE427" s="73"/>
      <c r="BF427" s="73"/>
      <c r="BG427" s="73"/>
      <c r="BH427" s="73"/>
      <c r="BI427" s="73"/>
      <c r="BJ427" s="73"/>
      <c r="BK427" s="73"/>
      <c r="BL427" s="73"/>
      <c r="BM427" s="73"/>
      <c r="BN427" s="73"/>
      <c r="BO427" s="73"/>
      <c r="BP427" s="73"/>
      <c r="BQ427" s="73"/>
      <c r="BR427" s="73"/>
      <c r="BS427" s="73"/>
      <c r="BT427" s="73"/>
      <c r="BU427" s="73"/>
      <c r="BV427" s="73"/>
      <c r="BW427" s="73"/>
      <c r="BX427" s="73"/>
      <c r="BY427" s="73"/>
      <c r="BZ427" s="73"/>
      <c r="CA427" s="73"/>
      <c r="CB427" s="73"/>
      <c r="CC427" s="73"/>
      <c r="CD427" s="73"/>
      <c r="CE427" s="73"/>
      <c r="CF427" s="73"/>
      <c r="CG427" s="73"/>
      <c r="CH427" s="73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</row>
    <row r="428" spans="1:144" s="26" customFormat="1" ht="18" customHeight="1" hidden="1">
      <c r="A428" s="27"/>
      <c r="B428" s="28" t="s">
        <v>90</v>
      </c>
      <c r="C428" s="28"/>
      <c r="D428" s="29" t="s">
        <v>19</v>
      </c>
      <c r="E428" s="29">
        <f>E429+E430+E431</f>
        <v>0</v>
      </c>
      <c r="F428" s="29">
        <f>F429+F430+F431</f>
        <v>0</v>
      </c>
      <c r="G428" s="29">
        <f>SUM(G429:G432)</f>
        <v>148000</v>
      </c>
      <c r="H428" s="29">
        <f>SUM(H429:H432)</f>
        <v>148000</v>
      </c>
      <c r="I428" s="29">
        <f aca="true" t="shared" si="54" ref="I428:N428">SUM(I429:I432)</f>
        <v>8000</v>
      </c>
      <c r="J428" s="29">
        <f t="shared" si="54"/>
        <v>0</v>
      </c>
      <c r="K428" s="29">
        <f t="shared" si="54"/>
        <v>8000</v>
      </c>
      <c r="L428" s="29">
        <f t="shared" si="54"/>
        <v>0</v>
      </c>
      <c r="M428" s="29">
        <f t="shared" si="54"/>
        <v>140000</v>
      </c>
      <c r="N428" s="29">
        <f t="shared" si="54"/>
        <v>0</v>
      </c>
      <c r="O428" s="70">
        <v>0</v>
      </c>
      <c r="P428" s="70">
        <v>0</v>
      </c>
      <c r="Q428" s="70">
        <v>0</v>
      </c>
      <c r="R428" s="70">
        <v>0</v>
      </c>
      <c r="S428" s="70">
        <v>0</v>
      </c>
      <c r="T428" s="10">
        <v>0</v>
      </c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73"/>
      <c r="AY428" s="73"/>
      <c r="AZ428" s="73"/>
      <c r="BA428" s="73"/>
      <c r="BB428" s="73"/>
      <c r="BC428" s="73"/>
      <c r="BD428" s="73"/>
      <c r="BE428" s="73"/>
      <c r="BF428" s="73"/>
      <c r="BG428" s="73"/>
      <c r="BH428" s="73"/>
      <c r="BI428" s="73"/>
      <c r="BJ428" s="73"/>
      <c r="BK428" s="73"/>
      <c r="BL428" s="73"/>
      <c r="BM428" s="73"/>
      <c r="BN428" s="73"/>
      <c r="BO428" s="73"/>
      <c r="BP428" s="73"/>
      <c r="BQ428" s="73"/>
      <c r="BR428" s="73"/>
      <c r="BS428" s="73"/>
      <c r="BT428" s="73"/>
      <c r="BU428" s="73"/>
      <c r="BV428" s="73"/>
      <c r="BW428" s="73"/>
      <c r="BX428" s="73"/>
      <c r="BY428" s="73"/>
      <c r="BZ428" s="73"/>
      <c r="CA428" s="73"/>
      <c r="CB428" s="73"/>
      <c r="CC428" s="73"/>
      <c r="CD428" s="73"/>
      <c r="CE428" s="73"/>
      <c r="CF428" s="73"/>
      <c r="CG428" s="73"/>
      <c r="CH428" s="73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</row>
    <row r="429" spans="1:144" s="26" customFormat="1" ht="18" customHeight="1" hidden="1">
      <c r="A429" s="27"/>
      <c r="B429" s="28"/>
      <c r="C429" s="28">
        <v>3110</v>
      </c>
      <c r="D429" s="29" t="s">
        <v>200</v>
      </c>
      <c r="E429" s="29"/>
      <c r="F429" s="29"/>
      <c r="G429" s="10">
        <v>140000</v>
      </c>
      <c r="H429" s="10">
        <v>140000</v>
      </c>
      <c r="I429" s="10">
        <v>0</v>
      </c>
      <c r="J429" s="10">
        <v>0</v>
      </c>
      <c r="K429" s="10">
        <v>0</v>
      </c>
      <c r="L429" s="10">
        <v>0</v>
      </c>
      <c r="M429" s="70">
        <v>140000</v>
      </c>
      <c r="N429" s="70">
        <v>0</v>
      </c>
      <c r="O429" s="70">
        <v>0</v>
      </c>
      <c r="P429" s="70">
        <v>0</v>
      </c>
      <c r="Q429" s="70">
        <v>0</v>
      </c>
      <c r="R429" s="70">
        <v>0</v>
      </c>
      <c r="S429" s="70">
        <v>0</v>
      </c>
      <c r="T429" s="10">
        <v>0</v>
      </c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/>
      <c r="AW429" s="73"/>
      <c r="AX429" s="73"/>
      <c r="AY429" s="73"/>
      <c r="AZ429" s="73"/>
      <c r="BA429" s="73"/>
      <c r="BB429" s="73"/>
      <c r="BC429" s="73"/>
      <c r="BD429" s="73"/>
      <c r="BE429" s="73"/>
      <c r="BF429" s="73"/>
      <c r="BG429" s="73"/>
      <c r="BH429" s="73"/>
      <c r="BI429" s="73"/>
      <c r="BJ429" s="73"/>
      <c r="BK429" s="73"/>
      <c r="BL429" s="73"/>
      <c r="BM429" s="73"/>
      <c r="BN429" s="73"/>
      <c r="BO429" s="73"/>
      <c r="BP429" s="73"/>
      <c r="BQ429" s="73"/>
      <c r="BR429" s="73"/>
      <c r="BS429" s="73"/>
      <c r="BT429" s="73"/>
      <c r="BU429" s="73"/>
      <c r="BV429" s="73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</row>
    <row r="430" spans="1:144" s="26" customFormat="1" ht="18" customHeight="1" hidden="1">
      <c r="A430" s="27"/>
      <c r="B430" s="28"/>
      <c r="C430" s="28">
        <v>4210</v>
      </c>
      <c r="D430" s="29" t="s">
        <v>131</v>
      </c>
      <c r="E430" s="29"/>
      <c r="F430" s="29"/>
      <c r="G430" s="10">
        <v>8000</v>
      </c>
      <c r="H430" s="10">
        <v>8000</v>
      </c>
      <c r="I430" s="10">
        <v>8000</v>
      </c>
      <c r="J430" s="10">
        <v>0</v>
      </c>
      <c r="K430" s="10">
        <v>8000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  <c r="AY430" s="73"/>
      <c r="AZ430" s="73"/>
      <c r="BA430" s="73"/>
      <c r="BB430" s="73"/>
      <c r="BC430" s="73"/>
      <c r="BD430" s="73"/>
      <c r="BE430" s="73"/>
      <c r="BF430" s="73"/>
      <c r="BG430" s="73"/>
      <c r="BH430" s="73"/>
      <c r="BI430" s="73"/>
      <c r="BJ430" s="73"/>
      <c r="BK430" s="73"/>
      <c r="BL430" s="73"/>
      <c r="BM430" s="73"/>
      <c r="BN430" s="73"/>
      <c r="BO430" s="73"/>
      <c r="BP430" s="73"/>
      <c r="BQ430" s="73"/>
      <c r="BR430" s="73"/>
      <c r="BS430" s="73"/>
      <c r="BT430" s="73"/>
      <c r="BU430" s="73"/>
      <c r="BV430" s="73"/>
      <c r="BW430" s="73"/>
      <c r="BX430" s="73"/>
      <c r="BY430" s="73"/>
      <c r="BZ430" s="73"/>
      <c r="CA430" s="73"/>
      <c r="CB430" s="73"/>
      <c r="CC430" s="73"/>
      <c r="CD430" s="73"/>
      <c r="CE430" s="73"/>
      <c r="CF430" s="73"/>
      <c r="CG430" s="73"/>
      <c r="CH430" s="73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</row>
    <row r="431" spans="1:144" s="26" customFormat="1" ht="18" customHeight="1" hidden="1">
      <c r="A431" s="27"/>
      <c r="B431" s="28"/>
      <c r="C431" s="28">
        <v>4220</v>
      </c>
      <c r="D431" s="29" t="s">
        <v>336</v>
      </c>
      <c r="E431" s="29"/>
      <c r="F431" s="29"/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73"/>
      <c r="AY431" s="73"/>
      <c r="AZ431" s="73"/>
      <c r="BA431" s="73"/>
      <c r="BB431" s="73"/>
      <c r="BC431" s="73"/>
      <c r="BD431" s="73"/>
      <c r="BE431" s="73"/>
      <c r="BF431" s="73"/>
      <c r="BG431" s="73"/>
      <c r="BH431" s="73"/>
      <c r="BI431" s="73"/>
      <c r="BJ431" s="73"/>
      <c r="BK431" s="73"/>
      <c r="BL431" s="73"/>
      <c r="BM431" s="73"/>
      <c r="BN431" s="73"/>
      <c r="BO431" s="73"/>
      <c r="BP431" s="73"/>
      <c r="BQ431" s="73"/>
      <c r="BR431" s="73"/>
      <c r="BS431" s="73"/>
      <c r="BT431" s="73"/>
      <c r="BU431" s="73"/>
      <c r="BV431" s="73"/>
      <c r="BW431" s="73"/>
      <c r="BX431" s="73"/>
      <c r="BY431" s="73"/>
      <c r="BZ431" s="73"/>
      <c r="CA431" s="73"/>
      <c r="CB431" s="73"/>
      <c r="CC431" s="73"/>
      <c r="CD431" s="73"/>
      <c r="CE431" s="73"/>
      <c r="CF431" s="73"/>
      <c r="CG431" s="73"/>
      <c r="CH431" s="73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</row>
    <row r="432" spans="1:144" s="26" customFormat="1" ht="12" customHeight="1">
      <c r="A432" s="27"/>
      <c r="B432" s="28"/>
      <c r="C432" s="28"/>
      <c r="D432" s="29"/>
      <c r="E432" s="29"/>
      <c r="F432" s="29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/>
      <c r="BC432" s="73"/>
      <c r="BD432" s="73"/>
      <c r="BE432" s="73"/>
      <c r="BF432" s="73"/>
      <c r="BG432" s="73"/>
      <c r="BH432" s="73"/>
      <c r="BI432" s="73"/>
      <c r="BJ432" s="73"/>
      <c r="BK432" s="73"/>
      <c r="BL432" s="73"/>
      <c r="BM432" s="73"/>
      <c r="BN432" s="73"/>
      <c r="BO432" s="73"/>
      <c r="BP432" s="73"/>
      <c r="BQ432" s="73"/>
      <c r="BR432" s="73"/>
      <c r="BS432" s="73"/>
      <c r="BT432" s="73"/>
      <c r="BU432" s="73"/>
      <c r="BV432" s="73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</row>
    <row r="433" spans="1:144" s="52" customFormat="1" ht="30" customHeight="1">
      <c r="A433" s="61">
        <v>853</v>
      </c>
      <c r="B433" s="51"/>
      <c r="C433" s="51"/>
      <c r="D433" s="33" t="s">
        <v>319</v>
      </c>
      <c r="E433" s="33">
        <f>E434</f>
        <v>17761</v>
      </c>
      <c r="F433" s="33">
        <f aca="true" t="shared" si="55" ref="F433:T433">F434</f>
        <v>3</v>
      </c>
      <c r="G433" s="33">
        <f t="shared" si="55"/>
        <v>214318</v>
      </c>
      <c r="H433" s="33">
        <f t="shared" si="55"/>
        <v>214318</v>
      </c>
      <c r="I433" s="33">
        <f t="shared" si="55"/>
        <v>29</v>
      </c>
      <c r="J433" s="33">
        <f t="shared" si="55"/>
        <v>18</v>
      </c>
      <c r="K433" s="33">
        <f t="shared" si="55"/>
        <v>11</v>
      </c>
      <c r="L433" s="33">
        <f t="shared" si="55"/>
        <v>0</v>
      </c>
      <c r="M433" s="33">
        <f t="shared" si="55"/>
        <v>0</v>
      </c>
      <c r="N433" s="33">
        <f t="shared" si="55"/>
        <v>214289</v>
      </c>
      <c r="O433" s="33">
        <f t="shared" si="55"/>
        <v>0</v>
      </c>
      <c r="P433" s="33">
        <f t="shared" si="55"/>
        <v>0</v>
      </c>
      <c r="Q433" s="33">
        <f t="shared" si="55"/>
        <v>0</v>
      </c>
      <c r="R433" s="33">
        <f t="shared" si="55"/>
        <v>0</v>
      </c>
      <c r="S433" s="33">
        <f t="shared" si="55"/>
        <v>0</v>
      </c>
      <c r="T433" s="33">
        <f t="shared" si="55"/>
        <v>0</v>
      </c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  <c r="BO433" s="74"/>
      <c r="BP433" s="74"/>
      <c r="BQ433" s="74"/>
      <c r="BR433" s="74"/>
      <c r="BS433" s="74"/>
      <c r="BT433" s="74"/>
      <c r="BU433" s="74"/>
      <c r="BV433" s="74"/>
      <c r="BW433" s="74"/>
      <c r="BX433" s="74"/>
      <c r="BY433" s="74"/>
      <c r="BZ433" s="74"/>
      <c r="CA433" s="74"/>
      <c r="CB433" s="74"/>
      <c r="CC433" s="74"/>
      <c r="CD433" s="74"/>
      <c r="CE433" s="74"/>
      <c r="CF433" s="74"/>
      <c r="CG433" s="74"/>
      <c r="CH433" s="74"/>
      <c r="CI433" s="74"/>
      <c r="CJ433" s="74"/>
      <c r="CK433" s="74"/>
      <c r="CL433" s="74"/>
      <c r="CM433" s="74"/>
      <c r="CN433" s="74"/>
      <c r="CO433" s="74"/>
      <c r="CP433" s="74"/>
      <c r="CQ433" s="74"/>
      <c r="CR433" s="74"/>
      <c r="CS433" s="74"/>
      <c r="CT433" s="74"/>
      <c r="CU433" s="74"/>
      <c r="CV433" s="74"/>
      <c r="CW433" s="74"/>
      <c r="CX433" s="74"/>
      <c r="CY433" s="74"/>
      <c r="CZ433" s="74"/>
      <c r="DA433" s="74"/>
      <c r="DB433" s="74"/>
      <c r="DC433" s="74"/>
      <c r="DD433" s="74"/>
      <c r="DE433" s="74"/>
      <c r="DF433" s="74"/>
      <c r="DG433" s="74"/>
      <c r="DH433" s="74"/>
      <c r="DI433" s="74"/>
      <c r="DJ433" s="74"/>
      <c r="DK433" s="74"/>
      <c r="DL433" s="74"/>
      <c r="DM433" s="74"/>
      <c r="DN433" s="74"/>
      <c r="DO433" s="74"/>
      <c r="DP433" s="74"/>
      <c r="DQ433" s="74"/>
      <c r="DR433" s="74"/>
      <c r="DS433" s="74"/>
      <c r="DT433" s="74"/>
      <c r="DU433" s="74"/>
      <c r="DV433" s="74"/>
      <c r="DW433" s="74"/>
      <c r="DX433" s="74"/>
      <c r="DY433" s="74"/>
      <c r="DZ433" s="74"/>
      <c r="EA433" s="74"/>
      <c r="EB433" s="74"/>
      <c r="EC433" s="74"/>
      <c r="ED433" s="74"/>
      <c r="EE433" s="74"/>
      <c r="EF433" s="74"/>
      <c r="EG433" s="74"/>
      <c r="EH433" s="74"/>
      <c r="EI433" s="74"/>
      <c r="EJ433" s="74"/>
      <c r="EK433" s="74"/>
      <c r="EL433" s="74"/>
      <c r="EM433" s="74"/>
      <c r="EN433" s="74"/>
    </row>
    <row r="434" spans="1:144" s="48" customFormat="1" ht="21" customHeight="1">
      <c r="A434" s="27"/>
      <c r="B434" s="28">
        <v>85395</v>
      </c>
      <c r="C434" s="28"/>
      <c r="D434" s="29" t="s">
        <v>19</v>
      </c>
      <c r="E434" s="29">
        <f>SUM(E435:E465)</f>
        <v>17761</v>
      </c>
      <c r="F434" s="29">
        <f aca="true" t="shared" si="56" ref="F434:T434">SUM(F435:F465)</f>
        <v>3</v>
      </c>
      <c r="G434" s="29">
        <f t="shared" si="56"/>
        <v>214318</v>
      </c>
      <c r="H434" s="29">
        <f t="shared" si="56"/>
        <v>214318</v>
      </c>
      <c r="I434" s="29">
        <f t="shared" si="56"/>
        <v>29</v>
      </c>
      <c r="J434" s="29">
        <f t="shared" si="56"/>
        <v>18</v>
      </c>
      <c r="K434" s="29">
        <f t="shared" si="56"/>
        <v>11</v>
      </c>
      <c r="L434" s="29">
        <f t="shared" si="56"/>
        <v>0</v>
      </c>
      <c r="M434" s="29">
        <f t="shared" si="56"/>
        <v>0</v>
      </c>
      <c r="N434" s="29">
        <f t="shared" si="56"/>
        <v>214289</v>
      </c>
      <c r="O434" s="29">
        <f t="shared" si="56"/>
        <v>0</v>
      </c>
      <c r="P434" s="29">
        <f t="shared" si="56"/>
        <v>0</v>
      </c>
      <c r="Q434" s="29">
        <f t="shared" si="56"/>
        <v>0</v>
      </c>
      <c r="R434" s="29">
        <f t="shared" si="56"/>
        <v>0</v>
      </c>
      <c r="S434" s="29">
        <f t="shared" si="56"/>
        <v>0</v>
      </c>
      <c r="T434" s="29">
        <f t="shared" si="56"/>
        <v>0</v>
      </c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  <c r="BD434" s="73"/>
      <c r="BE434" s="73"/>
      <c r="BF434" s="73"/>
      <c r="BG434" s="73"/>
      <c r="BH434" s="73"/>
      <c r="BI434" s="73"/>
      <c r="BJ434" s="73"/>
      <c r="BK434" s="73"/>
      <c r="BL434" s="73"/>
      <c r="BM434" s="73"/>
      <c r="BN434" s="73"/>
      <c r="BO434" s="73"/>
      <c r="BP434" s="73"/>
      <c r="BQ434" s="73"/>
      <c r="BR434" s="73"/>
      <c r="BS434" s="73"/>
      <c r="BT434" s="73"/>
      <c r="BU434" s="73"/>
      <c r="BV434" s="73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</row>
    <row r="435" spans="1:144" s="48" customFormat="1" ht="25.5" hidden="1">
      <c r="A435" s="27"/>
      <c r="B435" s="28"/>
      <c r="C435" s="28">
        <v>2917</v>
      </c>
      <c r="D435" s="29" t="s">
        <v>325</v>
      </c>
      <c r="E435" s="29"/>
      <c r="F435" s="29"/>
      <c r="G435" s="29">
        <v>60</v>
      </c>
      <c r="H435" s="29">
        <v>60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60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  <c r="BN435" s="73"/>
      <c r="BO435" s="73"/>
      <c r="BP435" s="73"/>
      <c r="BQ435" s="73"/>
      <c r="BR435" s="73"/>
      <c r="BS435" s="73"/>
      <c r="BT435" s="73"/>
      <c r="BU435" s="73"/>
      <c r="BV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</row>
    <row r="436" spans="1:144" s="48" customFormat="1" ht="25.5" hidden="1">
      <c r="A436" s="27"/>
      <c r="B436" s="28"/>
      <c r="C436" s="28">
        <v>2919</v>
      </c>
      <c r="D436" s="29" t="s">
        <v>325</v>
      </c>
      <c r="E436" s="29"/>
      <c r="F436" s="29"/>
      <c r="G436" s="29">
        <v>11</v>
      </c>
      <c r="H436" s="29">
        <v>11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11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  <c r="BB436" s="73"/>
      <c r="BC436" s="73"/>
      <c r="BD436" s="73"/>
      <c r="BE436" s="73"/>
      <c r="BF436" s="73"/>
      <c r="BG436" s="73"/>
      <c r="BH436" s="73"/>
      <c r="BI436" s="73"/>
      <c r="BJ436" s="73"/>
      <c r="BK436" s="73"/>
      <c r="BL436" s="73"/>
      <c r="BM436" s="73"/>
      <c r="BN436" s="73"/>
      <c r="BO436" s="73"/>
      <c r="BP436" s="73"/>
      <c r="BQ436" s="73"/>
      <c r="BR436" s="73"/>
      <c r="BS436" s="73"/>
      <c r="BT436" s="73"/>
      <c r="BU436" s="73"/>
      <c r="BV436" s="73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</row>
    <row r="437" spans="1:144" s="48" customFormat="1" ht="18" customHeight="1" hidden="1">
      <c r="A437" s="27"/>
      <c r="B437" s="28"/>
      <c r="C437" s="28">
        <v>3119</v>
      </c>
      <c r="D437" s="29" t="s">
        <v>200</v>
      </c>
      <c r="E437" s="29"/>
      <c r="F437" s="29"/>
      <c r="G437" s="29">
        <v>15379</v>
      </c>
      <c r="H437" s="29">
        <v>15379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15379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  <c r="BB437" s="73"/>
      <c r="BC437" s="73"/>
      <c r="BD437" s="73"/>
      <c r="BE437" s="73"/>
      <c r="BF437" s="73"/>
      <c r="BG437" s="73"/>
      <c r="BH437" s="73"/>
      <c r="BI437" s="73"/>
      <c r="BJ437" s="73"/>
      <c r="BK437" s="73"/>
      <c r="BL437" s="73"/>
      <c r="BM437" s="73"/>
      <c r="BN437" s="73"/>
      <c r="BO437" s="73"/>
      <c r="BP437" s="73"/>
      <c r="BQ437" s="73"/>
      <c r="BR437" s="73"/>
      <c r="BS437" s="73"/>
      <c r="BT437" s="73"/>
      <c r="BU437" s="73"/>
      <c r="BV437" s="73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</row>
    <row r="438" spans="1:144" s="48" customFormat="1" ht="18" customHeight="1" hidden="1">
      <c r="A438" s="27"/>
      <c r="B438" s="28"/>
      <c r="C438" s="28">
        <v>4010</v>
      </c>
      <c r="D438" s="29" t="s">
        <v>160</v>
      </c>
      <c r="E438" s="29"/>
      <c r="F438" s="29"/>
      <c r="G438" s="29">
        <v>8</v>
      </c>
      <c r="H438" s="29">
        <v>8</v>
      </c>
      <c r="I438" s="29">
        <v>8</v>
      </c>
      <c r="J438" s="29">
        <v>8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  <c r="BB438" s="73"/>
      <c r="BC438" s="73"/>
      <c r="BD438" s="73"/>
      <c r="BE438" s="73"/>
      <c r="BF438" s="73"/>
      <c r="BG438" s="73"/>
      <c r="BH438" s="73"/>
      <c r="BI438" s="73"/>
      <c r="BJ438" s="73"/>
      <c r="BK438" s="73"/>
      <c r="BL438" s="73"/>
      <c r="BM438" s="73"/>
      <c r="BN438" s="73"/>
      <c r="BO438" s="73"/>
      <c r="BP438" s="73"/>
      <c r="BQ438" s="73"/>
      <c r="BR438" s="73"/>
      <c r="BS438" s="73"/>
      <c r="BT438" s="73"/>
      <c r="BU438" s="73"/>
      <c r="BV438" s="73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</row>
    <row r="439" spans="1:144" s="48" customFormat="1" ht="25.5">
      <c r="A439" s="27"/>
      <c r="B439" s="28"/>
      <c r="C439" s="28">
        <v>4017</v>
      </c>
      <c r="D439" s="29" t="s">
        <v>160</v>
      </c>
      <c r="E439" s="29">
        <v>1299</v>
      </c>
      <c r="F439" s="29"/>
      <c r="G439" s="29">
        <v>44276</v>
      </c>
      <c r="H439" s="29">
        <v>44276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44276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  <c r="BB439" s="73"/>
      <c r="BC439" s="73"/>
      <c r="BD439" s="73"/>
      <c r="BE439" s="73"/>
      <c r="BF439" s="73"/>
      <c r="BG439" s="73"/>
      <c r="BH439" s="73"/>
      <c r="BI439" s="73"/>
      <c r="BJ439" s="73"/>
      <c r="BK439" s="73"/>
      <c r="BL439" s="73"/>
      <c r="BM439" s="73"/>
      <c r="BN439" s="73"/>
      <c r="BO439" s="73"/>
      <c r="BP439" s="73"/>
      <c r="BQ439" s="73"/>
      <c r="BR439" s="73"/>
      <c r="BS439" s="73"/>
      <c r="BT439" s="73"/>
      <c r="BU439" s="73"/>
      <c r="BV439" s="73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</row>
    <row r="440" spans="1:144" s="48" customFormat="1" ht="25.5">
      <c r="A440" s="27"/>
      <c r="B440" s="28"/>
      <c r="C440" s="28">
        <v>4019</v>
      </c>
      <c r="D440" s="29" t="s">
        <v>160</v>
      </c>
      <c r="E440" s="29">
        <v>229</v>
      </c>
      <c r="F440" s="29"/>
      <c r="G440" s="29">
        <v>3093</v>
      </c>
      <c r="H440" s="29">
        <v>3093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3093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T440" s="73"/>
      <c r="BU440" s="73"/>
      <c r="BV440" s="73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</row>
    <row r="441" spans="1:144" s="48" customFormat="1" ht="18" customHeight="1">
      <c r="A441" s="27"/>
      <c r="B441" s="28"/>
      <c r="C441" s="28">
        <v>4117</v>
      </c>
      <c r="D441" s="29" t="s">
        <v>129</v>
      </c>
      <c r="E441" s="29">
        <v>199</v>
      </c>
      <c r="F441" s="29"/>
      <c r="G441" s="29">
        <v>7160</v>
      </c>
      <c r="H441" s="29">
        <v>7160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7160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0</v>
      </c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  <c r="BB441" s="73"/>
      <c r="BC441" s="73"/>
      <c r="BD441" s="73"/>
      <c r="BE441" s="73"/>
      <c r="BF441" s="73"/>
      <c r="BG441" s="73"/>
      <c r="BH441" s="73"/>
      <c r="BI441" s="73"/>
      <c r="BJ441" s="73"/>
      <c r="BK441" s="73"/>
      <c r="BL441" s="73"/>
      <c r="BM441" s="73"/>
      <c r="BN441" s="73"/>
      <c r="BO441" s="73"/>
      <c r="BP441" s="73"/>
      <c r="BQ441" s="73"/>
      <c r="BR441" s="73"/>
      <c r="BS441" s="73"/>
      <c r="BT441" s="73"/>
      <c r="BU441" s="73"/>
      <c r="BV441" s="73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</row>
    <row r="442" spans="1:144" s="48" customFormat="1" ht="18" customHeight="1">
      <c r="A442" s="27"/>
      <c r="B442" s="28"/>
      <c r="C442" s="28">
        <v>4119</v>
      </c>
      <c r="D442" s="29" t="s">
        <v>129</v>
      </c>
      <c r="E442" s="29">
        <v>35</v>
      </c>
      <c r="F442" s="29"/>
      <c r="G442" s="10">
        <v>521</v>
      </c>
      <c r="H442" s="10">
        <v>521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521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3"/>
      <c r="BD442" s="73"/>
      <c r="BE442" s="73"/>
      <c r="BF442" s="73"/>
      <c r="BG442" s="73"/>
      <c r="BH442" s="73"/>
      <c r="BI442" s="73"/>
      <c r="BJ442" s="73"/>
      <c r="BK442" s="73"/>
      <c r="BL442" s="73"/>
      <c r="BM442" s="73"/>
      <c r="BN442" s="73"/>
      <c r="BO442" s="73"/>
      <c r="BP442" s="73"/>
      <c r="BQ442" s="73"/>
      <c r="BR442" s="73"/>
      <c r="BS442" s="73"/>
      <c r="BT442" s="73"/>
      <c r="BU442" s="73"/>
      <c r="BV442" s="73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</row>
    <row r="443" spans="1:144" s="48" customFormat="1" ht="18" customHeight="1">
      <c r="A443" s="27"/>
      <c r="B443" s="28"/>
      <c r="C443" s="28">
        <v>4127</v>
      </c>
      <c r="D443" s="29" t="s">
        <v>162</v>
      </c>
      <c r="E443" s="29">
        <v>32</v>
      </c>
      <c r="F443" s="29"/>
      <c r="G443" s="10">
        <v>1149</v>
      </c>
      <c r="H443" s="10">
        <v>1149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1149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73"/>
      <c r="AY443" s="73"/>
      <c r="AZ443" s="73"/>
      <c r="BA443" s="73"/>
      <c r="BB443" s="73"/>
      <c r="BC443" s="73"/>
      <c r="BD443" s="73"/>
      <c r="BE443" s="73"/>
      <c r="BF443" s="73"/>
      <c r="BG443" s="73"/>
      <c r="BH443" s="73"/>
      <c r="BI443" s="73"/>
      <c r="BJ443" s="73"/>
      <c r="BK443" s="73"/>
      <c r="BL443" s="73"/>
      <c r="BM443" s="73"/>
      <c r="BN443" s="73"/>
      <c r="BO443" s="73"/>
      <c r="BP443" s="73"/>
      <c r="BQ443" s="73"/>
      <c r="BR443" s="73"/>
      <c r="BS443" s="73"/>
      <c r="BT443" s="73"/>
      <c r="BU443" s="73"/>
      <c r="BV443" s="73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</row>
    <row r="444" spans="1:144" s="48" customFormat="1" ht="18" customHeight="1">
      <c r="A444" s="27"/>
      <c r="B444" s="28"/>
      <c r="C444" s="28">
        <v>4129</v>
      </c>
      <c r="D444" s="29" t="s">
        <v>162</v>
      </c>
      <c r="E444" s="29">
        <v>8</v>
      </c>
      <c r="F444" s="29"/>
      <c r="G444" s="10">
        <v>87</v>
      </c>
      <c r="H444" s="10">
        <v>87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87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/>
      <c r="BB444" s="73"/>
      <c r="BC444" s="73"/>
      <c r="BD444" s="73"/>
      <c r="BE444" s="73"/>
      <c r="BF444" s="73"/>
      <c r="BG444" s="73"/>
      <c r="BH444" s="73"/>
      <c r="BI444" s="73"/>
      <c r="BJ444" s="73"/>
      <c r="BK444" s="73"/>
      <c r="BL444" s="73"/>
      <c r="BM444" s="73"/>
      <c r="BN444" s="73"/>
      <c r="BO444" s="73"/>
      <c r="BP444" s="73"/>
      <c r="BQ444" s="73"/>
      <c r="BR444" s="73"/>
      <c r="BS444" s="73"/>
      <c r="BT444" s="73"/>
      <c r="BU444" s="73"/>
      <c r="BV444" s="73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</row>
    <row r="445" spans="1:144" s="48" customFormat="1" ht="18" customHeight="1">
      <c r="A445" s="27"/>
      <c r="B445" s="28"/>
      <c r="C445" s="28">
        <v>4170</v>
      </c>
      <c r="D445" s="29" t="s">
        <v>130</v>
      </c>
      <c r="E445" s="29">
        <v>5</v>
      </c>
      <c r="F445" s="29"/>
      <c r="G445" s="10">
        <v>10</v>
      </c>
      <c r="H445" s="10">
        <v>10</v>
      </c>
      <c r="I445" s="10">
        <v>10</v>
      </c>
      <c r="J445" s="10">
        <v>10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73"/>
      <c r="AY445" s="73"/>
      <c r="AZ445" s="73"/>
      <c r="BA445" s="73"/>
      <c r="BB445" s="73"/>
      <c r="BC445" s="73"/>
      <c r="BD445" s="73"/>
      <c r="BE445" s="73"/>
      <c r="BF445" s="73"/>
      <c r="BG445" s="73"/>
      <c r="BH445" s="73"/>
      <c r="BI445" s="73"/>
      <c r="BJ445" s="73"/>
      <c r="BK445" s="73"/>
      <c r="BL445" s="73"/>
      <c r="BM445" s="73"/>
      <c r="BN445" s="73"/>
      <c r="BO445" s="73"/>
      <c r="BP445" s="73"/>
      <c r="BQ445" s="73"/>
      <c r="BR445" s="73"/>
      <c r="BS445" s="73"/>
      <c r="BT445" s="73"/>
      <c r="BU445" s="73"/>
      <c r="BV445" s="73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</row>
    <row r="446" spans="1:144" s="48" customFormat="1" ht="18" customHeight="1">
      <c r="A446" s="27"/>
      <c r="B446" s="28"/>
      <c r="C446" s="28">
        <v>4177</v>
      </c>
      <c r="D446" s="29" t="s">
        <v>130</v>
      </c>
      <c r="E446" s="29">
        <v>6350</v>
      </c>
      <c r="F446" s="29"/>
      <c r="G446" s="10">
        <v>16324</v>
      </c>
      <c r="H446" s="10">
        <v>16324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16324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  <c r="BB446" s="73"/>
      <c r="BC446" s="73"/>
      <c r="BD446" s="73"/>
      <c r="BE446" s="73"/>
      <c r="BF446" s="73"/>
      <c r="BG446" s="73"/>
      <c r="BH446" s="73"/>
      <c r="BI446" s="73"/>
      <c r="BJ446" s="73"/>
      <c r="BK446" s="73"/>
      <c r="BL446" s="73"/>
      <c r="BM446" s="73"/>
      <c r="BN446" s="73"/>
      <c r="BO446" s="73"/>
      <c r="BP446" s="73"/>
      <c r="BQ446" s="73"/>
      <c r="BR446" s="73"/>
      <c r="BS446" s="73"/>
      <c r="BT446" s="73"/>
      <c r="BU446" s="73"/>
      <c r="BV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</row>
    <row r="447" spans="1:144" s="48" customFormat="1" ht="18" customHeight="1">
      <c r="A447" s="27"/>
      <c r="B447" s="28"/>
      <c r="C447" s="28">
        <v>4179</v>
      </c>
      <c r="D447" s="29" t="s">
        <v>130</v>
      </c>
      <c r="E447" s="29">
        <v>1120</v>
      </c>
      <c r="F447" s="29"/>
      <c r="G447" s="10">
        <v>2411</v>
      </c>
      <c r="H447" s="10">
        <v>2411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2411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T447" s="73"/>
      <c r="BU447" s="73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</row>
    <row r="448" spans="1:144" s="48" customFormat="1" ht="18" customHeight="1">
      <c r="A448" s="27"/>
      <c r="B448" s="28"/>
      <c r="C448" s="28">
        <v>4217</v>
      </c>
      <c r="D448" s="29" t="s">
        <v>131</v>
      </c>
      <c r="E448" s="29">
        <v>4972</v>
      </c>
      <c r="F448" s="29"/>
      <c r="G448" s="10">
        <v>26131</v>
      </c>
      <c r="H448" s="10">
        <v>26131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26131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73"/>
      <c r="AY448" s="73"/>
      <c r="AZ448" s="73"/>
      <c r="BA448" s="73"/>
      <c r="BB448" s="73"/>
      <c r="BC448" s="73"/>
      <c r="BD448" s="73"/>
      <c r="BE448" s="73"/>
      <c r="BF448" s="73"/>
      <c r="BG448" s="73"/>
      <c r="BH448" s="73"/>
      <c r="BI448" s="73"/>
      <c r="BJ448" s="73"/>
      <c r="BK448" s="73"/>
      <c r="BL448" s="73"/>
      <c r="BM448" s="73"/>
      <c r="BN448" s="73"/>
      <c r="BO448" s="73"/>
      <c r="BP448" s="73"/>
      <c r="BQ448" s="73"/>
      <c r="BR448" s="73"/>
      <c r="BS448" s="73"/>
      <c r="BT448" s="73"/>
      <c r="BU448" s="73"/>
      <c r="BV448" s="73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</row>
    <row r="449" spans="1:144" s="48" customFormat="1" ht="18" customHeight="1">
      <c r="A449" s="27"/>
      <c r="B449" s="28"/>
      <c r="C449" s="28">
        <v>4219</v>
      </c>
      <c r="D449" s="29" t="s">
        <v>131</v>
      </c>
      <c r="E449" s="29">
        <v>878</v>
      </c>
      <c r="F449" s="29"/>
      <c r="G449" s="10">
        <v>2853</v>
      </c>
      <c r="H449" s="10">
        <v>2853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2853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73"/>
      <c r="AY449" s="73"/>
      <c r="AZ449" s="73"/>
      <c r="BA449" s="73"/>
      <c r="BB449" s="73"/>
      <c r="BC449" s="73"/>
      <c r="BD449" s="73"/>
      <c r="BE449" s="73"/>
      <c r="BF449" s="73"/>
      <c r="BG449" s="73"/>
      <c r="BH449" s="73"/>
      <c r="BI449" s="73"/>
      <c r="BJ449" s="73"/>
      <c r="BK449" s="73"/>
      <c r="BL449" s="73"/>
      <c r="BM449" s="73"/>
      <c r="BN449" s="73"/>
      <c r="BO449" s="73"/>
      <c r="BP449" s="73"/>
      <c r="BQ449" s="73"/>
      <c r="BR449" s="73"/>
      <c r="BS449" s="73"/>
      <c r="BT449" s="73"/>
      <c r="BU449" s="73"/>
      <c r="BV449" s="73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  <c r="CG449" s="73"/>
      <c r="CH449" s="73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</row>
    <row r="450" spans="1:144" s="48" customFormat="1" ht="18" customHeight="1" hidden="1">
      <c r="A450" s="27"/>
      <c r="B450" s="28"/>
      <c r="C450" s="28">
        <v>4220</v>
      </c>
      <c r="D450" s="29" t="s">
        <v>205</v>
      </c>
      <c r="E450" s="29"/>
      <c r="F450" s="29"/>
      <c r="G450" s="10">
        <v>3</v>
      </c>
      <c r="H450" s="10">
        <v>3</v>
      </c>
      <c r="I450" s="10">
        <v>3</v>
      </c>
      <c r="J450" s="10">
        <v>0</v>
      </c>
      <c r="K450" s="10">
        <v>3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73"/>
      <c r="AY450" s="73"/>
      <c r="AZ450" s="73"/>
      <c r="BA450" s="73"/>
      <c r="BB450" s="73"/>
      <c r="BC450" s="73"/>
      <c r="BD450" s="73"/>
      <c r="BE450" s="73"/>
      <c r="BF450" s="73"/>
      <c r="BG450" s="73"/>
      <c r="BH450" s="73"/>
      <c r="BI450" s="73"/>
      <c r="BJ450" s="73"/>
      <c r="BK450" s="73"/>
      <c r="BL450" s="73"/>
      <c r="BM450" s="73"/>
      <c r="BN450" s="73"/>
      <c r="BO450" s="73"/>
      <c r="BP450" s="73"/>
      <c r="BQ450" s="73"/>
      <c r="BR450" s="73"/>
      <c r="BS450" s="73"/>
      <c r="BT450" s="73"/>
      <c r="BU450" s="73"/>
      <c r="BV450" s="73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</row>
    <row r="451" spans="1:144" s="48" customFormat="1" ht="18" customHeight="1">
      <c r="A451" s="27"/>
      <c r="B451" s="28"/>
      <c r="C451" s="28">
        <v>4227</v>
      </c>
      <c r="D451" s="29" t="s">
        <v>205</v>
      </c>
      <c r="E451" s="29">
        <v>637</v>
      </c>
      <c r="F451" s="29"/>
      <c r="G451" s="10">
        <v>4203</v>
      </c>
      <c r="H451" s="10">
        <v>4203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4203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/>
      <c r="BC451" s="73"/>
      <c r="BD451" s="73"/>
      <c r="BE451" s="73"/>
      <c r="BF451" s="73"/>
      <c r="BG451" s="73"/>
      <c r="BH451" s="73"/>
      <c r="BI451" s="73"/>
      <c r="BJ451" s="73"/>
      <c r="BK451" s="73"/>
      <c r="BL451" s="73"/>
      <c r="BM451" s="73"/>
      <c r="BN451" s="73"/>
      <c r="BO451" s="73"/>
      <c r="BP451" s="73"/>
      <c r="BQ451" s="73"/>
      <c r="BR451" s="73"/>
      <c r="BS451" s="73"/>
      <c r="BT451" s="73"/>
      <c r="BU451" s="73"/>
      <c r="BV451" s="73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</row>
    <row r="452" spans="1:144" s="48" customFormat="1" ht="18" customHeight="1">
      <c r="A452" s="27"/>
      <c r="B452" s="28"/>
      <c r="C452" s="28">
        <v>4229</v>
      </c>
      <c r="D452" s="29" t="s">
        <v>205</v>
      </c>
      <c r="E452" s="29">
        <v>114</v>
      </c>
      <c r="F452" s="29"/>
      <c r="G452" s="10">
        <v>351</v>
      </c>
      <c r="H452" s="10">
        <v>351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351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73"/>
      <c r="AY452" s="73"/>
      <c r="AZ452" s="73"/>
      <c r="BA452" s="73"/>
      <c r="BB452" s="73"/>
      <c r="BC452" s="73"/>
      <c r="BD452" s="73"/>
      <c r="BE452" s="73"/>
      <c r="BF452" s="73"/>
      <c r="BG452" s="73"/>
      <c r="BH452" s="73"/>
      <c r="BI452" s="73"/>
      <c r="BJ452" s="73"/>
      <c r="BK452" s="73"/>
      <c r="BL452" s="73"/>
      <c r="BM452" s="73"/>
      <c r="BN452" s="73"/>
      <c r="BO452" s="73"/>
      <c r="BP452" s="73"/>
      <c r="BQ452" s="73"/>
      <c r="BR452" s="73"/>
      <c r="BS452" s="73"/>
      <c r="BT452" s="73"/>
      <c r="BU452" s="73"/>
      <c r="BV452" s="73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</row>
    <row r="453" spans="1:144" s="48" customFormat="1" ht="18" customHeight="1" hidden="1">
      <c r="A453" s="27"/>
      <c r="B453" s="28"/>
      <c r="C453" s="28">
        <v>4287</v>
      </c>
      <c r="D453" s="29" t="s">
        <v>163</v>
      </c>
      <c r="E453" s="29"/>
      <c r="F453" s="29"/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73"/>
      <c r="AW453" s="73"/>
      <c r="AX453" s="73"/>
      <c r="AY453" s="73"/>
      <c r="AZ453" s="73"/>
      <c r="BA453" s="73"/>
      <c r="BB453" s="73"/>
      <c r="BC453" s="73"/>
      <c r="BD453" s="73"/>
      <c r="BE453" s="73"/>
      <c r="BF453" s="73"/>
      <c r="BG453" s="73"/>
      <c r="BH453" s="73"/>
      <c r="BI453" s="73"/>
      <c r="BJ453" s="73"/>
      <c r="BK453" s="73"/>
      <c r="BL453" s="73"/>
      <c r="BM453" s="73"/>
      <c r="BN453" s="73"/>
      <c r="BO453" s="73"/>
      <c r="BP453" s="73"/>
      <c r="BQ453" s="73"/>
      <c r="BR453" s="73"/>
      <c r="BS453" s="73"/>
      <c r="BT453" s="73"/>
      <c r="BU453" s="73"/>
      <c r="BV453" s="73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</row>
    <row r="454" spans="1:144" s="48" customFormat="1" ht="18" customHeight="1" hidden="1">
      <c r="A454" s="27"/>
      <c r="B454" s="28"/>
      <c r="C454" s="28">
        <v>4289</v>
      </c>
      <c r="D454" s="29" t="s">
        <v>163</v>
      </c>
      <c r="E454" s="29"/>
      <c r="F454" s="29"/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73"/>
      <c r="AW454" s="73"/>
      <c r="AX454" s="73"/>
      <c r="AY454" s="73"/>
      <c r="AZ454" s="73"/>
      <c r="BA454" s="73"/>
      <c r="BB454" s="73"/>
      <c r="BC454" s="73"/>
      <c r="BD454" s="73"/>
      <c r="BE454" s="73"/>
      <c r="BF454" s="73"/>
      <c r="BG454" s="73"/>
      <c r="BH454" s="73"/>
      <c r="BI454" s="73"/>
      <c r="BJ454" s="73"/>
      <c r="BK454" s="73"/>
      <c r="BL454" s="73"/>
      <c r="BM454" s="73"/>
      <c r="BN454" s="73"/>
      <c r="BO454" s="73"/>
      <c r="BP454" s="73"/>
      <c r="BQ454" s="73"/>
      <c r="BR454" s="73"/>
      <c r="BS454" s="73"/>
      <c r="BT454" s="73"/>
      <c r="BU454" s="73"/>
      <c r="BV454" s="73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</row>
    <row r="455" spans="1:144" s="48" customFormat="1" ht="18" customHeight="1">
      <c r="A455" s="27"/>
      <c r="B455" s="28"/>
      <c r="C455" s="28">
        <v>4307</v>
      </c>
      <c r="D455" s="29" t="s">
        <v>133</v>
      </c>
      <c r="E455" s="29">
        <v>1301</v>
      </c>
      <c r="F455" s="29"/>
      <c r="G455" s="10">
        <v>79154</v>
      </c>
      <c r="H455" s="10">
        <v>79154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79154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3"/>
      <c r="BD455" s="73"/>
      <c r="BE455" s="73"/>
      <c r="BF455" s="73"/>
      <c r="BG455" s="73"/>
      <c r="BH455" s="73"/>
      <c r="BI455" s="73"/>
      <c r="BJ455" s="73"/>
      <c r="BK455" s="73"/>
      <c r="BL455" s="73"/>
      <c r="BM455" s="73"/>
      <c r="BN455" s="73"/>
      <c r="BO455" s="73"/>
      <c r="BP455" s="73"/>
      <c r="BQ455" s="73"/>
      <c r="BR455" s="73"/>
      <c r="BS455" s="73"/>
      <c r="BT455" s="73"/>
      <c r="BU455" s="73"/>
      <c r="BV455" s="73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</row>
    <row r="456" spans="1:144" s="48" customFormat="1" ht="18" customHeight="1">
      <c r="A456" s="27"/>
      <c r="B456" s="28"/>
      <c r="C456" s="28">
        <v>4309</v>
      </c>
      <c r="D456" s="29" t="s">
        <v>133</v>
      </c>
      <c r="E456" s="29">
        <v>229</v>
      </c>
      <c r="F456" s="29">
        <v>3</v>
      </c>
      <c r="G456" s="10">
        <v>7100</v>
      </c>
      <c r="H456" s="10">
        <v>7100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7100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73"/>
      <c r="AY456" s="73"/>
      <c r="AZ456" s="73"/>
      <c r="BA456" s="73"/>
      <c r="BB456" s="73"/>
      <c r="BC456" s="73"/>
      <c r="BD456" s="73"/>
      <c r="BE456" s="73"/>
      <c r="BF456" s="73"/>
      <c r="BG456" s="73"/>
      <c r="BH456" s="73"/>
      <c r="BI456" s="73"/>
      <c r="BJ456" s="73"/>
      <c r="BK456" s="73"/>
      <c r="BL456" s="73"/>
      <c r="BM456" s="73"/>
      <c r="BN456" s="73"/>
      <c r="BO456" s="73"/>
      <c r="BP456" s="73"/>
      <c r="BQ456" s="73"/>
      <c r="BR456" s="73"/>
      <c r="BS456" s="73"/>
      <c r="BT456" s="73"/>
      <c r="BU456" s="73"/>
      <c r="BV456" s="73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</row>
    <row r="457" spans="1:144" s="48" customFormat="1" ht="39" customHeight="1" hidden="1">
      <c r="A457" s="27"/>
      <c r="B457" s="28"/>
      <c r="C457" s="28">
        <v>4367</v>
      </c>
      <c r="D457" s="29" t="s">
        <v>485</v>
      </c>
      <c r="E457" s="29"/>
      <c r="F457" s="29"/>
      <c r="G457" s="10">
        <v>855</v>
      </c>
      <c r="H457" s="10">
        <v>855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855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73"/>
      <c r="AW457" s="73"/>
      <c r="AX457" s="73"/>
      <c r="AY457" s="73"/>
      <c r="AZ457" s="73"/>
      <c r="BA457" s="73"/>
      <c r="BB457" s="73"/>
      <c r="BC457" s="73"/>
      <c r="BD457" s="73"/>
      <c r="BE457" s="73"/>
      <c r="BF457" s="73"/>
      <c r="BG457" s="73"/>
      <c r="BH457" s="73"/>
      <c r="BI457" s="73"/>
      <c r="BJ457" s="73"/>
      <c r="BK457" s="73"/>
      <c r="BL457" s="73"/>
      <c r="BM457" s="73"/>
      <c r="BN457" s="73"/>
      <c r="BO457" s="73"/>
      <c r="BP457" s="73"/>
      <c r="BQ457" s="73"/>
      <c r="BR457" s="73"/>
      <c r="BS457" s="73"/>
      <c r="BT457" s="73"/>
      <c r="BU457" s="73"/>
      <c r="BV457" s="73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</row>
    <row r="458" spans="1:144" s="48" customFormat="1" ht="39.75" customHeight="1" hidden="1">
      <c r="A458" s="27"/>
      <c r="B458" s="28"/>
      <c r="C458" s="28">
        <v>4369</v>
      </c>
      <c r="D458" s="29" t="s">
        <v>485</v>
      </c>
      <c r="E458" s="29"/>
      <c r="F458" s="29"/>
      <c r="G458" s="10">
        <v>45</v>
      </c>
      <c r="H458" s="10">
        <v>45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45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73"/>
      <c r="AW458" s="73"/>
      <c r="AX458" s="73"/>
      <c r="AY458" s="73"/>
      <c r="AZ458" s="73"/>
      <c r="BA458" s="73"/>
      <c r="BB458" s="73"/>
      <c r="BC458" s="73"/>
      <c r="BD458" s="73"/>
      <c r="BE458" s="73"/>
      <c r="BF458" s="73"/>
      <c r="BG458" s="73"/>
      <c r="BH458" s="73"/>
      <c r="BI458" s="73"/>
      <c r="BJ458" s="73"/>
      <c r="BK458" s="73"/>
      <c r="BL458" s="73"/>
      <c r="BM458" s="73"/>
      <c r="BN458" s="73"/>
      <c r="BO458" s="73"/>
      <c r="BP458" s="73"/>
      <c r="BQ458" s="73"/>
      <c r="BR458" s="73"/>
      <c r="BS458" s="73"/>
      <c r="BT458" s="73"/>
      <c r="BU458" s="73"/>
      <c r="BV458" s="73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</row>
    <row r="459" spans="1:144" s="48" customFormat="1" ht="18" customHeight="1">
      <c r="A459" s="27"/>
      <c r="B459" s="28"/>
      <c r="C459" s="28">
        <v>4417</v>
      </c>
      <c r="D459" s="29" t="s">
        <v>164</v>
      </c>
      <c r="E459" s="29">
        <v>300</v>
      </c>
      <c r="F459" s="29"/>
      <c r="G459" s="10">
        <v>962</v>
      </c>
      <c r="H459" s="10">
        <v>962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962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73"/>
      <c r="AY459" s="73"/>
      <c r="AZ459" s="73"/>
      <c r="BA459" s="73"/>
      <c r="BB459" s="73"/>
      <c r="BC459" s="73"/>
      <c r="BD459" s="73"/>
      <c r="BE459" s="73"/>
      <c r="BF459" s="73"/>
      <c r="BG459" s="73"/>
      <c r="BH459" s="73"/>
      <c r="BI459" s="73"/>
      <c r="BJ459" s="73"/>
      <c r="BK459" s="73"/>
      <c r="BL459" s="73"/>
      <c r="BM459" s="73"/>
      <c r="BN459" s="73"/>
      <c r="BO459" s="73"/>
      <c r="BP459" s="73"/>
      <c r="BQ459" s="73"/>
      <c r="BR459" s="73"/>
      <c r="BS459" s="73"/>
      <c r="BT459" s="73"/>
      <c r="BU459" s="73"/>
      <c r="BV459" s="73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</row>
    <row r="460" spans="1:144" s="48" customFormat="1" ht="18" customHeight="1">
      <c r="A460" s="27"/>
      <c r="B460" s="28"/>
      <c r="C460" s="28">
        <v>4419</v>
      </c>
      <c r="D460" s="29" t="s">
        <v>164</v>
      </c>
      <c r="E460" s="29">
        <v>53</v>
      </c>
      <c r="F460" s="29"/>
      <c r="G460" s="10">
        <v>88</v>
      </c>
      <c r="H460" s="10">
        <v>88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88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/>
      <c r="BB460" s="73"/>
      <c r="BC460" s="73"/>
      <c r="BD460" s="73"/>
      <c r="BE460" s="73"/>
      <c r="BF460" s="73"/>
      <c r="BG460" s="73"/>
      <c r="BH460" s="73"/>
      <c r="BI460" s="73"/>
      <c r="BJ460" s="73"/>
      <c r="BK460" s="73"/>
      <c r="BL460" s="73"/>
      <c r="BM460" s="73"/>
      <c r="BN460" s="73"/>
      <c r="BO460" s="73"/>
      <c r="BP460" s="73"/>
      <c r="BQ460" s="73"/>
      <c r="BR460" s="73"/>
      <c r="BS460" s="73"/>
      <c r="BT460" s="73"/>
      <c r="BU460" s="73"/>
      <c r="BV460" s="73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</row>
    <row r="461" spans="1:144" s="48" customFormat="1" ht="18" customHeight="1" hidden="1">
      <c r="A461" s="27"/>
      <c r="B461" s="28"/>
      <c r="C461" s="28">
        <v>4437</v>
      </c>
      <c r="D461" s="29" t="s">
        <v>134</v>
      </c>
      <c r="E461" s="29"/>
      <c r="F461" s="29"/>
      <c r="G461" s="10">
        <v>841</v>
      </c>
      <c r="H461" s="10">
        <v>841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841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73"/>
      <c r="AW461" s="73"/>
      <c r="AX461" s="73"/>
      <c r="AY461" s="73"/>
      <c r="AZ461" s="73"/>
      <c r="BA461" s="73"/>
      <c r="BB461" s="73"/>
      <c r="BC461" s="73"/>
      <c r="BD461" s="73"/>
      <c r="BE461" s="73"/>
      <c r="BF461" s="73"/>
      <c r="BG461" s="73"/>
      <c r="BH461" s="73"/>
      <c r="BI461" s="73"/>
      <c r="BJ461" s="73"/>
      <c r="BK461" s="73"/>
      <c r="BL461" s="73"/>
      <c r="BM461" s="73"/>
      <c r="BN461" s="73"/>
      <c r="BO461" s="73"/>
      <c r="BP461" s="73"/>
      <c r="BQ461" s="73"/>
      <c r="BR461" s="73"/>
      <c r="BS461" s="73"/>
      <c r="BT461" s="73"/>
      <c r="BU461" s="73"/>
      <c r="BV461" s="73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</row>
    <row r="462" spans="1:144" s="48" customFormat="1" ht="18" customHeight="1" hidden="1">
      <c r="A462" s="27"/>
      <c r="B462" s="28"/>
      <c r="C462" s="28">
        <v>4430</v>
      </c>
      <c r="D462" s="29" t="s">
        <v>134</v>
      </c>
      <c r="E462" s="29"/>
      <c r="F462" s="29"/>
      <c r="G462" s="10">
        <v>149</v>
      </c>
      <c r="H462" s="10">
        <v>149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149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73"/>
      <c r="AY462" s="73"/>
      <c r="AZ462" s="73"/>
      <c r="BA462" s="73"/>
      <c r="BB462" s="73"/>
      <c r="BC462" s="73"/>
      <c r="BD462" s="73"/>
      <c r="BE462" s="73"/>
      <c r="BF462" s="73"/>
      <c r="BG462" s="73"/>
      <c r="BH462" s="73"/>
      <c r="BI462" s="73"/>
      <c r="BJ462" s="73"/>
      <c r="BK462" s="73"/>
      <c r="BL462" s="73"/>
      <c r="BM462" s="73"/>
      <c r="BN462" s="73"/>
      <c r="BO462" s="73"/>
      <c r="BP462" s="73"/>
      <c r="BQ462" s="73"/>
      <c r="BR462" s="73"/>
      <c r="BS462" s="73"/>
      <c r="BT462" s="73"/>
      <c r="BU462" s="73"/>
      <c r="BV462" s="73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</row>
    <row r="463" spans="1:144" s="48" customFormat="1" ht="18" customHeight="1" hidden="1">
      <c r="A463" s="27"/>
      <c r="B463" s="28"/>
      <c r="C463" s="28">
        <v>4447</v>
      </c>
      <c r="D463" s="29" t="s">
        <v>207</v>
      </c>
      <c r="E463" s="29"/>
      <c r="F463" s="29"/>
      <c r="G463" s="10">
        <v>1031</v>
      </c>
      <c r="H463" s="10">
        <v>1031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1031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73"/>
      <c r="AY463" s="73"/>
      <c r="AZ463" s="73"/>
      <c r="BA463" s="73"/>
      <c r="BB463" s="73"/>
      <c r="BC463" s="73"/>
      <c r="BD463" s="73"/>
      <c r="BE463" s="73"/>
      <c r="BF463" s="73"/>
      <c r="BG463" s="73"/>
      <c r="BH463" s="73"/>
      <c r="BI463" s="73"/>
      <c r="BJ463" s="73"/>
      <c r="BK463" s="73"/>
      <c r="BL463" s="73"/>
      <c r="BM463" s="73"/>
      <c r="BN463" s="73"/>
      <c r="BO463" s="73"/>
      <c r="BP463" s="73"/>
      <c r="BQ463" s="73"/>
      <c r="BR463" s="73"/>
      <c r="BS463" s="73"/>
      <c r="BT463" s="73"/>
      <c r="BU463" s="73"/>
      <c r="BV463" s="73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</row>
    <row r="464" spans="1:144" s="48" customFormat="1" ht="18" customHeight="1" hidden="1">
      <c r="A464" s="27"/>
      <c r="B464" s="28"/>
      <c r="C464" s="28">
        <v>4449</v>
      </c>
      <c r="D464" s="29" t="s">
        <v>207</v>
      </c>
      <c r="E464" s="29"/>
      <c r="F464" s="29"/>
      <c r="G464" s="10">
        <v>55</v>
      </c>
      <c r="H464" s="10">
        <v>55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55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3"/>
      <c r="BD464" s="73"/>
      <c r="BE464" s="73"/>
      <c r="BF464" s="73"/>
      <c r="BG464" s="73"/>
      <c r="BH464" s="73"/>
      <c r="BI464" s="73"/>
      <c r="BJ464" s="73"/>
      <c r="BK464" s="73"/>
      <c r="BL464" s="73"/>
      <c r="BM464" s="73"/>
      <c r="BN464" s="73"/>
      <c r="BO464" s="73"/>
      <c r="BP464" s="73"/>
      <c r="BQ464" s="73"/>
      <c r="BR464" s="73"/>
      <c r="BS464" s="73"/>
      <c r="BT464" s="73"/>
      <c r="BU464" s="73"/>
      <c r="BV464" s="73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</row>
    <row r="465" spans="1:144" s="48" customFormat="1" ht="38.25" hidden="1">
      <c r="A465" s="27"/>
      <c r="B465" s="28"/>
      <c r="C465" s="28">
        <v>4560</v>
      </c>
      <c r="D465" s="29" t="s">
        <v>378</v>
      </c>
      <c r="E465" s="29"/>
      <c r="F465" s="29"/>
      <c r="G465" s="10">
        <v>8</v>
      </c>
      <c r="H465" s="10">
        <v>8</v>
      </c>
      <c r="I465" s="10">
        <v>8</v>
      </c>
      <c r="J465" s="10">
        <v>0</v>
      </c>
      <c r="K465" s="10">
        <v>8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73"/>
      <c r="AY465" s="73"/>
      <c r="AZ465" s="73"/>
      <c r="BA465" s="73"/>
      <c r="BB465" s="73"/>
      <c r="BC465" s="73"/>
      <c r="BD465" s="73"/>
      <c r="BE465" s="73"/>
      <c r="BF465" s="73"/>
      <c r="BG465" s="73"/>
      <c r="BH465" s="73"/>
      <c r="BI465" s="73"/>
      <c r="BJ465" s="73"/>
      <c r="BK465" s="73"/>
      <c r="BL465" s="73"/>
      <c r="BM465" s="73"/>
      <c r="BN465" s="73"/>
      <c r="BO465" s="73"/>
      <c r="BP465" s="73"/>
      <c r="BQ465" s="73"/>
      <c r="BR465" s="73"/>
      <c r="BS465" s="73"/>
      <c r="BT465" s="73"/>
      <c r="BU465" s="73"/>
      <c r="BV465" s="73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</row>
    <row r="466" spans="1:144" s="48" customFormat="1" ht="9.75" customHeight="1" hidden="1">
      <c r="A466" s="49"/>
      <c r="B466" s="59"/>
      <c r="C466" s="59"/>
      <c r="D466" s="60"/>
      <c r="E466" s="60"/>
      <c r="F466" s="60"/>
      <c r="G466" s="99"/>
      <c r="H466" s="42"/>
      <c r="I466" s="42"/>
      <c r="J466" s="42"/>
      <c r="K466" s="42"/>
      <c r="L466" s="42"/>
      <c r="M466" s="42"/>
      <c r="N466" s="42"/>
      <c r="O466" s="42"/>
      <c r="P466" s="42"/>
      <c r="Q466" s="38"/>
      <c r="R466" s="26"/>
      <c r="S466" s="26"/>
      <c r="T466" s="26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/>
      <c r="BC466" s="73"/>
      <c r="BD466" s="73"/>
      <c r="BE466" s="73"/>
      <c r="BF466" s="73"/>
      <c r="BG466" s="73"/>
      <c r="BH466" s="73"/>
      <c r="BI466" s="73"/>
      <c r="BJ466" s="73"/>
      <c r="BK466" s="73"/>
      <c r="BL466" s="73"/>
      <c r="BM466" s="73"/>
      <c r="BN466" s="73"/>
      <c r="BO466" s="73"/>
      <c r="BP466" s="73"/>
      <c r="BQ466" s="73"/>
      <c r="BR466" s="73"/>
      <c r="BS466" s="73"/>
      <c r="BT466" s="73"/>
      <c r="BU466" s="73"/>
      <c r="BV466" s="73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</row>
    <row r="467" spans="1:144" s="48" customFormat="1" ht="11.25" customHeight="1">
      <c r="A467" s="49"/>
      <c r="B467" s="59"/>
      <c r="C467" s="59"/>
      <c r="D467" s="60"/>
      <c r="E467" s="60"/>
      <c r="F467" s="60"/>
      <c r="G467" s="99"/>
      <c r="H467" s="42"/>
      <c r="I467" s="42"/>
      <c r="J467" s="42"/>
      <c r="K467" s="42"/>
      <c r="L467" s="42"/>
      <c r="M467" s="42"/>
      <c r="N467" s="42"/>
      <c r="O467" s="42"/>
      <c r="P467" s="42"/>
      <c r="Q467" s="38"/>
      <c r="R467" s="26"/>
      <c r="S467" s="26"/>
      <c r="T467" s="26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73"/>
      <c r="AW467" s="73"/>
      <c r="AX467" s="73"/>
      <c r="AY467" s="73"/>
      <c r="AZ467" s="73"/>
      <c r="BA467" s="73"/>
      <c r="BB467" s="73"/>
      <c r="BC467" s="73"/>
      <c r="BD467" s="73"/>
      <c r="BE467" s="73"/>
      <c r="BF467" s="73"/>
      <c r="BG467" s="73"/>
      <c r="BH467" s="73"/>
      <c r="BI467" s="73"/>
      <c r="BJ467" s="73"/>
      <c r="BK467" s="73"/>
      <c r="BL467" s="73"/>
      <c r="BM467" s="73"/>
      <c r="BN467" s="73"/>
      <c r="BO467" s="73"/>
      <c r="BP467" s="73"/>
      <c r="BQ467" s="73"/>
      <c r="BR467" s="73"/>
      <c r="BS467" s="73"/>
      <c r="BT467" s="73"/>
      <c r="BU467" s="73"/>
      <c r="BV467" s="73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</row>
    <row r="468" spans="1:144" s="26" customFormat="1" ht="21" customHeight="1">
      <c r="A468" s="23">
        <v>854</v>
      </c>
      <c r="B468" s="24"/>
      <c r="C468" s="24"/>
      <c r="D468" s="25" t="s">
        <v>43</v>
      </c>
      <c r="E468" s="25">
        <f>E469+E484+E490+E493</f>
        <v>45833</v>
      </c>
      <c r="F468" s="25">
        <f>F469+F484+F490+F493</f>
        <v>37461</v>
      </c>
      <c r="G468" s="25">
        <f>G469+G484+G490+G493</f>
        <v>238018</v>
      </c>
      <c r="H468" s="131">
        <f>H469+H484+H490+H493</f>
        <v>238018</v>
      </c>
      <c r="I468" s="131">
        <f aca="true" t="shared" si="57" ref="I468:O468">I469+I484+I490+I493</f>
        <v>156283</v>
      </c>
      <c r="J468" s="131">
        <f t="shared" si="57"/>
        <v>138203</v>
      </c>
      <c r="K468" s="131">
        <f t="shared" si="57"/>
        <v>18080</v>
      </c>
      <c r="L468" s="131">
        <f t="shared" si="57"/>
        <v>0</v>
      </c>
      <c r="M468" s="131">
        <f t="shared" si="57"/>
        <v>81735</v>
      </c>
      <c r="N468" s="131">
        <f t="shared" si="57"/>
        <v>0</v>
      </c>
      <c r="O468" s="131">
        <f t="shared" si="57"/>
        <v>0</v>
      </c>
      <c r="P468" s="131">
        <f>P469+P484+P490+P493</f>
        <v>0</v>
      </c>
      <c r="Q468" s="131">
        <f>Q469+Q484+Q490+Q493</f>
        <v>0</v>
      </c>
      <c r="R468" s="131">
        <f>R469+R484+R490+R493</f>
        <v>0</v>
      </c>
      <c r="S468" s="131">
        <f>S469+S484+S490+S493</f>
        <v>0</v>
      </c>
      <c r="T468" s="131">
        <f>T469+T484+T490+T493</f>
        <v>0</v>
      </c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  <c r="BR468" s="73"/>
      <c r="BS468" s="73"/>
      <c r="BT468" s="73"/>
      <c r="BU468" s="73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</row>
    <row r="469" spans="1:144" s="26" customFormat="1" ht="18" customHeight="1">
      <c r="A469" s="27"/>
      <c r="B469" s="28">
        <v>85401</v>
      </c>
      <c r="C469" s="28"/>
      <c r="D469" s="29" t="s">
        <v>307</v>
      </c>
      <c r="E469" s="29">
        <f>SUM(E470:E483)</f>
        <v>34952</v>
      </c>
      <c r="F469" s="29">
        <f>SUM(F470:F483)</f>
        <v>25631</v>
      </c>
      <c r="G469" s="29">
        <f>SUM(G470:G483)</f>
        <v>141267</v>
      </c>
      <c r="H469" s="134">
        <f aca="true" t="shared" si="58" ref="H469:T469">SUM(H470:H483)</f>
        <v>141267</v>
      </c>
      <c r="I469" s="134">
        <f t="shared" si="58"/>
        <v>140832</v>
      </c>
      <c r="J469" s="134">
        <f t="shared" si="58"/>
        <v>129052</v>
      </c>
      <c r="K469" s="134">
        <f t="shared" si="58"/>
        <v>11780</v>
      </c>
      <c r="L469" s="134">
        <f t="shared" si="58"/>
        <v>0</v>
      </c>
      <c r="M469" s="134">
        <f t="shared" si="58"/>
        <v>435</v>
      </c>
      <c r="N469" s="134">
        <f t="shared" si="58"/>
        <v>0</v>
      </c>
      <c r="O469" s="134">
        <f t="shared" si="58"/>
        <v>0</v>
      </c>
      <c r="P469" s="134">
        <f t="shared" si="58"/>
        <v>0</v>
      </c>
      <c r="Q469" s="134">
        <f t="shared" si="58"/>
        <v>0</v>
      </c>
      <c r="R469" s="134">
        <f t="shared" si="58"/>
        <v>0</v>
      </c>
      <c r="S469" s="134">
        <f t="shared" si="58"/>
        <v>0</v>
      </c>
      <c r="T469" s="134">
        <f t="shared" si="58"/>
        <v>0</v>
      </c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73"/>
      <c r="AY469" s="73"/>
      <c r="AZ469" s="73"/>
      <c r="BA469" s="73"/>
      <c r="BB469" s="73"/>
      <c r="BC469" s="73"/>
      <c r="BD469" s="73"/>
      <c r="BE469" s="73"/>
      <c r="BF469" s="73"/>
      <c r="BG469" s="73"/>
      <c r="BH469" s="73"/>
      <c r="BI469" s="73"/>
      <c r="BJ469" s="73"/>
      <c r="BK469" s="73"/>
      <c r="BL469" s="73"/>
      <c r="BM469" s="73"/>
      <c r="BN469" s="73"/>
      <c r="BO469" s="73"/>
      <c r="BP469" s="73"/>
      <c r="BQ469" s="73"/>
      <c r="BR469" s="73"/>
      <c r="BS469" s="73"/>
      <c r="BT469" s="73"/>
      <c r="BU469" s="73"/>
      <c r="BV469" s="73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</row>
    <row r="470" spans="1:144" s="26" customFormat="1" ht="26.25" customHeight="1">
      <c r="A470" s="27"/>
      <c r="B470" s="28"/>
      <c r="C470" s="28">
        <v>3020</v>
      </c>
      <c r="D470" s="29" t="s">
        <v>488</v>
      </c>
      <c r="E470" s="29">
        <v>413</v>
      </c>
      <c r="F470" s="29">
        <v>413</v>
      </c>
      <c r="G470" s="10">
        <v>435</v>
      </c>
      <c r="H470" s="133">
        <v>435</v>
      </c>
      <c r="I470" s="133">
        <v>0</v>
      </c>
      <c r="J470" s="133">
        <v>0</v>
      </c>
      <c r="K470" s="133">
        <v>0</v>
      </c>
      <c r="L470" s="133">
        <v>0</v>
      </c>
      <c r="M470" s="135">
        <v>435</v>
      </c>
      <c r="N470" s="135">
        <v>0</v>
      </c>
      <c r="O470" s="135">
        <v>0</v>
      </c>
      <c r="P470" s="135">
        <v>0</v>
      </c>
      <c r="Q470" s="135">
        <v>0</v>
      </c>
      <c r="R470" s="135">
        <v>0</v>
      </c>
      <c r="S470" s="135">
        <v>0</v>
      </c>
      <c r="T470" s="133">
        <v>0</v>
      </c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3"/>
      <c r="BA470" s="73"/>
      <c r="BB470" s="73"/>
      <c r="BC470" s="73"/>
      <c r="BD470" s="73"/>
      <c r="BE470" s="73"/>
      <c r="BF470" s="73"/>
      <c r="BG470" s="73"/>
      <c r="BH470" s="73"/>
      <c r="BI470" s="73"/>
      <c r="BJ470" s="73"/>
      <c r="BK470" s="73"/>
      <c r="BL470" s="73"/>
      <c r="BM470" s="73"/>
      <c r="BN470" s="73"/>
      <c r="BO470" s="73"/>
      <c r="BP470" s="73"/>
      <c r="BQ470" s="73"/>
      <c r="BR470" s="73"/>
      <c r="BS470" s="73"/>
      <c r="BT470" s="73"/>
      <c r="BU470" s="73"/>
      <c r="BV470" s="73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</row>
    <row r="471" spans="1:144" s="26" customFormat="1" ht="18" customHeight="1">
      <c r="A471" s="27"/>
      <c r="B471" s="28"/>
      <c r="C471" s="28">
        <v>4010</v>
      </c>
      <c r="D471" s="29" t="s">
        <v>160</v>
      </c>
      <c r="E471" s="29">
        <v>25113</v>
      </c>
      <c r="F471" s="29">
        <v>12649</v>
      </c>
      <c r="G471" s="10">
        <v>106290</v>
      </c>
      <c r="H471" s="10">
        <v>106290</v>
      </c>
      <c r="I471" s="10">
        <v>106290</v>
      </c>
      <c r="J471" s="10">
        <v>106290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73"/>
      <c r="AW471" s="73"/>
      <c r="AX471" s="73"/>
      <c r="AY471" s="73"/>
      <c r="AZ471" s="73"/>
      <c r="BA471" s="73"/>
      <c r="BB471" s="73"/>
      <c r="BC471" s="73"/>
      <c r="BD471" s="73"/>
      <c r="BE471" s="73"/>
      <c r="BF471" s="73"/>
      <c r="BG471" s="73"/>
      <c r="BH471" s="73"/>
      <c r="BI471" s="73"/>
      <c r="BJ471" s="73"/>
      <c r="BK471" s="73"/>
      <c r="BL471" s="73"/>
      <c r="BM471" s="73"/>
      <c r="BN471" s="73"/>
      <c r="BO471" s="73"/>
      <c r="BP471" s="73"/>
      <c r="BQ471" s="73"/>
      <c r="BR471" s="73"/>
      <c r="BS471" s="73"/>
      <c r="BT471" s="73"/>
      <c r="BU471" s="73"/>
      <c r="BV471" s="73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</row>
    <row r="472" spans="1:144" s="26" customFormat="1" ht="18" customHeight="1">
      <c r="A472" s="27"/>
      <c r="B472" s="28"/>
      <c r="C472" s="28">
        <v>4040</v>
      </c>
      <c r="D472" s="29" t="s">
        <v>161</v>
      </c>
      <c r="E472" s="29"/>
      <c r="F472" s="29">
        <v>91</v>
      </c>
      <c r="G472" s="10">
        <v>7359</v>
      </c>
      <c r="H472" s="10">
        <v>7359</v>
      </c>
      <c r="I472" s="10">
        <v>7359</v>
      </c>
      <c r="J472" s="10">
        <v>7359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73"/>
      <c r="AW472" s="73"/>
      <c r="AX472" s="73"/>
      <c r="AY472" s="73"/>
      <c r="AZ472" s="73"/>
      <c r="BA472" s="73"/>
      <c r="BB472" s="73"/>
      <c r="BC472" s="73"/>
      <c r="BD472" s="73"/>
      <c r="BE472" s="73"/>
      <c r="BF472" s="73"/>
      <c r="BG472" s="73"/>
      <c r="BH472" s="73"/>
      <c r="BI472" s="73"/>
      <c r="BJ472" s="73"/>
      <c r="BK472" s="73"/>
      <c r="BL472" s="73"/>
      <c r="BM472" s="73"/>
      <c r="BN472" s="73"/>
      <c r="BO472" s="73"/>
      <c r="BP472" s="73"/>
      <c r="BQ472" s="73"/>
      <c r="BR472" s="73"/>
      <c r="BS472" s="73"/>
      <c r="BT472" s="73"/>
      <c r="BU472" s="73"/>
      <c r="BV472" s="73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  <c r="CG472" s="73"/>
      <c r="CH472" s="73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</row>
    <row r="473" spans="1:144" s="26" customFormat="1" ht="18" customHeight="1">
      <c r="A473" s="27"/>
      <c r="B473" s="28"/>
      <c r="C473" s="28">
        <v>4110</v>
      </c>
      <c r="D473" s="29" t="s">
        <v>129</v>
      </c>
      <c r="E473" s="29">
        <v>3863</v>
      </c>
      <c r="F473" s="29">
        <v>5235</v>
      </c>
      <c r="G473" s="10">
        <v>14020</v>
      </c>
      <c r="H473" s="10">
        <v>14020</v>
      </c>
      <c r="I473" s="10">
        <v>14020</v>
      </c>
      <c r="J473" s="10">
        <v>14020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/>
      <c r="AW473" s="73"/>
      <c r="AX473" s="73"/>
      <c r="AY473" s="73"/>
      <c r="AZ473" s="73"/>
      <c r="BA473" s="73"/>
      <c r="BB473" s="73"/>
      <c r="BC473" s="73"/>
      <c r="BD473" s="73"/>
      <c r="BE473" s="73"/>
      <c r="BF473" s="73"/>
      <c r="BG473" s="73"/>
      <c r="BH473" s="73"/>
      <c r="BI473" s="73"/>
      <c r="BJ473" s="73"/>
      <c r="BK473" s="73"/>
      <c r="BL473" s="73"/>
      <c r="BM473" s="73"/>
      <c r="BN473" s="73"/>
      <c r="BO473" s="73"/>
      <c r="BP473" s="73"/>
      <c r="BQ473" s="73"/>
      <c r="BR473" s="73"/>
      <c r="BS473" s="73"/>
      <c r="BT473" s="73"/>
      <c r="BU473" s="73"/>
      <c r="BV473" s="73"/>
      <c r="BW473" s="73"/>
      <c r="BX473" s="73"/>
      <c r="BY473" s="73"/>
      <c r="BZ473" s="73"/>
      <c r="CA473" s="73"/>
      <c r="CB473" s="73"/>
      <c r="CC473" s="73"/>
      <c r="CD473" s="73"/>
      <c r="CE473" s="73"/>
      <c r="CF473" s="73"/>
      <c r="CG473" s="73"/>
      <c r="CH473" s="73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</row>
    <row r="474" spans="1:144" s="26" customFormat="1" ht="18" customHeight="1">
      <c r="A474" s="27"/>
      <c r="B474" s="28"/>
      <c r="C474" s="28">
        <v>4120</v>
      </c>
      <c r="D474" s="29" t="s">
        <v>162</v>
      </c>
      <c r="E474" s="29">
        <v>621</v>
      </c>
      <c r="F474" s="29">
        <v>1721</v>
      </c>
      <c r="G474" s="10">
        <v>1383</v>
      </c>
      <c r="H474" s="10">
        <v>1383</v>
      </c>
      <c r="I474" s="10">
        <v>1383</v>
      </c>
      <c r="J474" s="10">
        <v>1383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73"/>
      <c r="AW474" s="73"/>
      <c r="AX474" s="73"/>
      <c r="AY474" s="73"/>
      <c r="AZ474" s="73"/>
      <c r="BA474" s="73"/>
      <c r="BB474" s="73"/>
      <c r="BC474" s="73"/>
      <c r="BD474" s="73"/>
      <c r="BE474" s="73"/>
      <c r="BF474" s="73"/>
      <c r="BG474" s="73"/>
      <c r="BH474" s="73"/>
      <c r="BI474" s="73"/>
      <c r="BJ474" s="73"/>
      <c r="BK474" s="73"/>
      <c r="BL474" s="73"/>
      <c r="BM474" s="73"/>
      <c r="BN474" s="73"/>
      <c r="BO474" s="73"/>
      <c r="BP474" s="73"/>
      <c r="BQ474" s="73"/>
      <c r="BR474" s="73"/>
      <c r="BS474" s="73"/>
      <c r="BT474" s="73"/>
      <c r="BU474" s="73"/>
      <c r="BV474" s="73"/>
      <c r="BW474" s="73"/>
      <c r="BX474" s="73"/>
      <c r="BY474" s="73"/>
      <c r="BZ474" s="73"/>
      <c r="CA474" s="73"/>
      <c r="CB474" s="73"/>
      <c r="CC474" s="73"/>
      <c r="CD474" s="73"/>
      <c r="CE474" s="73"/>
      <c r="CF474" s="73"/>
      <c r="CG474" s="73"/>
      <c r="CH474" s="73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</row>
    <row r="475" spans="1:144" s="26" customFormat="1" ht="18" customHeight="1" hidden="1">
      <c r="A475" s="27"/>
      <c r="B475" s="28"/>
      <c r="C475" s="28">
        <v>4170</v>
      </c>
      <c r="D475" s="29" t="s">
        <v>130</v>
      </c>
      <c r="E475" s="29"/>
      <c r="F475" s="29"/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73"/>
      <c r="AW475" s="73"/>
      <c r="AX475" s="73"/>
      <c r="AY475" s="73"/>
      <c r="AZ475" s="73"/>
      <c r="BA475" s="73"/>
      <c r="BB475" s="73"/>
      <c r="BC475" s="73"/>
      <c r="BD475" s="73"/>
      <c r="BE475" s="73"/>
      <c r="BF475" s="73"/>
      <c r="BG475" s="73"/>
      <c r="BH475" s="73"/>
      <c r="BI475" s="73"/>
      <c r="BJ475" s="73"/>
      <c r="BK475" s="73"/>
      <c r="BL475" s="73"/>
      <c r="BM475" s="73"/>
      <c r="BN475" s="73"/>
      <c r="BO475" s="73"/>
      <c r="BP475" s="73"/>
      <c r="BQ475" s="73"/>
      <c r="BR475" s="73"/>
      <c r="BS475" s="73"/>
      <c r="BT475" s="73"/>
      <c r="BU475" s="73"/>
      <c r="BV475" s="73"/>
      <c r="BW475" s="73"/>
      <c r="BX475" s="73"/>
      <c r="BY475" s="73"/>
      <c r="BZ475" s="73"/>
      <c r="CA475" s="73"/>
      <c r="CB475" s="73"/>
      <c r="CC475" s="73"/>
      <c r="CD475" s="73"/>
      <c r="CE475" s="73"/>
      <c r="CF475" s="73"/>
      <c r="CG475" s="73"/>
      <c r="CH475" s="73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</row>
    <row r="476" spans="1:144" s="26" customFormat="1" ht="18" customHeight="1">
      <c r="A476" s="27"/>
      <c r="B476" s="28"/>
      <c r="C476" s="28">
        <v>4210</v>
      </c>
      <c r="D476" s="29" t="s">
        <v>131</v>
      </c>
      <c r="E476" s="29">
        <v>1890</v>
      </c>
      <c r="F476" s="29">
        <v>1890</v>
      </c>
      <c r="G476" s="10">
        <v>2100</v>
      </c>
      <c r="H476" s="10">
        <v>2100</v>
      </c>
      <c r="I476" s="10">
        <v>2100</v>
      </c>
      <c r="J476" s="10">
        <v>0</v>
      </c>
      <c r="K476" s="10">
        <v>2100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73"/>
      <c r="AY476" s="73"/>
      <c r="AZ476" s="73"/>
      <c r="BA476" s="73"/>
      <c r="BB476" s="73"/>
      <c r="BC476" s="73"/>
      <c r="BD476" s="73"/>
      <c r="BE476" s="73"/>
      <c r="BF476" s="73"/>
      <c r="BG476" s="73"/>
      <c r="BH476" s="73"/>
      <c r="BI476" s="73"/>
      <c r="BJ476" s="73"/>
      <c r="BK476" s="73"/>
      <c r="BL476" s="73"/>
      <c r="BM476" s="73"/>
      <c r="BN476" s="73"/>
      <c r="BO476" s="73"/>
      <c r="BP476" s="73"/>
      <c r="BQ476" s="73"/>
      <c r="BR476" s="73"/>
      <c r="BS476" s="73"/>
      <c r="BT476" s="73"/>
      <c r="BU476" s="73"/>
      <c r="BV476" s="73"/>
      <c r="BW476" s="73"/>
      <c r="BX476" s="73"/>
      <c r="BY476" s="73"/>
      <c r="BZ476" s="73"/>
      <c r="CA476" s="73"/>
      <c r="CB476" s="73"/>
      <c r="CC476" s="73"/>
      <c r="CD476" s="73"/>
      <c r="CE476" s="73"/>
      <c r="CF476" s="73"/>
      <c r="CG476" s="73"/>
      <c r="CH476" s="73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</row>
    <row r="477" spans="1:144" s="26" customFormat="1" ht="27" customHeight="1">
      <c r="A477" s="27"/>
      <c r="B477" s="28"/>
      <c r="C477" s="28" t="s">
        <v>151</v>
      </c>
      <c r="D477" s="29" t="s">
        <v>489</v>
      </c>
      <c r="E477" s="29">
        <v>100</v>
      </c>
      <c r="F477" s="29">
        <v>0</v>
      </c>
      <c r="G477" s="10">
        <v>300</v>
      </c>
      <c r="H477" s="10">
        <v>300</v>
      </c>
      <c r="I477" s="10">
        <v>300</v>
      </c>
      <c r="J477" s="10">
        <v>0</v>
      </c>
      <c r="K477" s="10">
        <v>300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/>
      <c r="AX477" s="73"/>
      <c r="AY477" s="73"/>
      <c r="AZ477" s="73"/>
      <c r="BA477" s="73"/>
      <c r="BB477" s="73"/>
      <c r="BC477" s="73"/>
      <c r="BD477" s="73"/>
      <c r="BE477" s="73"/>
      <c r="BF477" s="73"/>
      <c r="BG477" s="73"/>
      <c r="BH477" s="73"/>
      <c r="BI477" s="73"/>
      <c r="BJ477" s="73"/>
      <c r="BK477" s="73"/>
      <c r="BL477" s="73"/>
      <c r="BM477" s="73"/>
      <c r="BN477" s="73"/>
      <c r="BO477" s="73"/>
      <c r="BP477" s="73"/>
      <c r="BQ477" s="73"/>
      <c r="BR477" s="73"/>
      <c r="BS477" s="73"/>
      <c r="BT477" s="73"/>
      <c r="BU477" s="73"/>
      <c r="BV477" s="73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  <c r="CG477" s="73"/>
      <c r="CH477" s="73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</row>
    <row r="478" spans="1:144" s="26" customFormat="1" ht="28.5" customHeight="1">
      <c r="A478" s="27"/>
      <c r="B478" s="28"/>
      <c r="C478" s="28">
        <v>4240</v>
      </c>
      <c r="D478" s="29" t="s">
        <v>203</v>
      </c>
      <c r="E478" s="29">
        <v>902</v>
      </c>
      <c r="F478" s="29">
        <v>902</v>
      </c>
      <c r="G478" s="10">
        <v>1000</v>
      </c>
      <c r="H478" s="10">
        <v>1000</v>
      </c>
      <c r="I478" s="10">
        <v>1000</v>
      </c>
      <c r="J478" s="10">
        <v>0</v>
      </c>
      <c r="K478" s="10">
        <v>1000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  <c r="AT478" s="73"/>
      <c r="AU478" s="73"/>
      <c r="AV478" s="73"/>
      <c r="AW478" s="73"/>
      <c r="AX478" s="73"/>
      <c r="AY478" s="73"/>
      <c r="AZ478" s="73"/>
      <c r="BA478" s="73"/>
      <c r="BB478" s="73"/>
      <c r="BC478" s="73"/>
      <c r="BD478" s="73"/>
      <c r="BE478" s="73"/>
      <c r="BF478" s="73"/>
      <c r="BG478" s="73"/>
      <c r="BH478" s="73"/>
      <c r="BI478" s="73"/>
      <c r="BJ478" s="73"/>
      <c r="BK478" s="73"/>
      <c r="BL478" s="73"/>
      <c r="BM478" s="73"/>
      <c r="BN478" s="73"/>
      <c r="BO478" s="73"/>
      <c r="BP478" s="73"/>
      <c r="BQ478" s="73"/>
      <c r="BR478" s="73"/>
      <c r="BS478" s="73"/>
      <c r="BT478" s="73"/>
      <c r="BU478" s="73"/>
      <c r="BV478" s="73"/>
      <c r="BW478" s="73"/>
      <c r="BX478" s="73"/>
      <c r="BY478" s="73"/>
      <c r="BZ478" s="73"/>
      <c r="CA478" s="73"/>
      <c r="CB478" s="73"/>
      <c r="CC478" s="73"/>
      <c r="CD478" s="73"/>
      <c r="CE478" s="73"/>
      <c r="CF478" s="73"/>
      <c r="CG478" s="73"/>
      <c r="CH478" s="73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</row>
    <row r="479" spans="1:144" s="26" customFormat="1" ht="18" customHeight="1">
      <c r="A479" s="27"/>
      <c r="B479" s="28"/>
      <c r="C479" s="28" t="s">
        <v>137</v>
      </c>
      <c r="D479" s="29" t="s">
        <v>132</v>
      </c>
      <c r="E479" s="29">
        <v>490</v>
      </c>
      <c r="F479" s="29">
        <v>500</v>
      </c>
      <c r="G479" s="10">
        <v>490</v>
      </c>
      <c r="H479" s="10">
        <v>490</v>
      </c>
      <c r="I479" s="10">
        <v>490</v>
      </c>
      <c r="J479" s="10">
        <v>0</v>
      </c>
      <c r="K479" s="10">
        <v>490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/>
      <c r="AU479" s="73"/>
      <c r="AV479" s="73"/>
      <c r="AW479" s="73"/>
      <c r="AX479" s="73"/>
      <c r="AY479" s="73"/>
      <c r="AZ479" s="73"/>
      <c r="BA479" s="73"/>
      <c r="BB479" s="73"/>
      <c r="BC479" s="73"/>
      <c r="BD479" s="73"/>
      <c r="BE479" s="73"/>
      <c r="BF479" s="73"/>
      <c r="BG479" s="73"/>
      <c r="BH479" s="73"/>
      <c r="BI479" s="73"/>
      <c r="BJ479" s="73"/>
      <c r="BK479" s="73"/>
      <c r="BL479" s="73"/>
      <c r="BM479" s="73"/>
      <c r="BN479" s="73"/>
      <c r="BO479" s="73"/>
      <c r="BP479" s="73"/>
      <c r="BQ479" s="73"/>
      <c r="BR479" s="73"/>
      <c r="BS479" s="73"/>
      <c r="BT479" s="73"/>
      <c r="BU479" s="73"/>
      <c r="BV479" s="73"/>
      <c r="BW479" s="73"/>
      <c r="BX479" s="73"/>
      <c r="BY479" s="73"/>
      <c r="BZ479" s="73"/>
      <c r="CA479" s="73"/>
      <c r="CB479" s="73"/>
      <c r="CC479" s="73"/>
      <c r="CD479" s="73"/>
      <c r="CE479" s="73"/>
      <c r="CF479" s="73"/>
      <c r="CG479" s="73"/>
      <c r="CH479" s="73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</row>
    <row r="480" spans="1:144" s="26" customFormat="1" ht="18" customHeight="1">
      <c r="A480" s="27"/>
      <c r="B480" s="28"/>
      <c r="C480" s="28" t="s">
        <v>146</v>
      </c>
      <c r="D480" s="29" t="s">
        <v>163</v>
      </c>
      <c r="E480" s="29">
        <v>70</v>
      </c>
      <c r="F480" s="29">
        <v>70</v>
      </c>
      <c r="G480" s="10">
        <v>70</v>
      </c>
      <c r="H480" s="10">
        <v>70</v>
      </c>
      <c r="I480" s="10">
        <v>70</v>
      </c>
      <c r="J480" s="10">
        <v>0</v>
      </c>
      <c r="K480" s="10">
        <v>70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  <c r="AV480" s="73"/>
      <c r="AW480" s="73"/>
      <c r="AX480" s="73"/>
      <c r="AY480" s="73"/>
      <c r="AZ480" s="73"/>
      <c r="BA480" s="73"/>
      <c r="BB480" s="73"/>
      <c r="BC480" s="73"/>
      <c r="BD480" s="73"/>
      <c r="BE480" s="73"/>
      <c r="BF480" s="73"/>
      <c r="BG480" s="73"/>
      <c r="BH480" s="73"/>
      <c r="BI480" s="73"/>
      <c r="BJ480" s="73"/>
      <c r="BK480" s="73"/>
      <c r="BL480" s="73"/>
      <c r="BM480" s="73"/>
      <c r="BN480" s="73"/>
      <c r="BO480" s="73"/>
      <c r="BP480" s="73"/>
      <c r="BQ480" s="73"/>
      <c r="BR480" s="73"/>
      <c r="BS480" s="73"/>
      <c r="BT480" s="73"/>
      <c r="BU480" s="73"/>
      <c r="BV480" s="73"/>
      <c r="BW480" s="73"/>
      <c r="BX480" s="73"/>
      <c r="BY480" s="73"/>
      <c r="BZ480" s="73"/>
      <c r="CA480" s="73"/>
      <c r="CB480" s="73"/>
      <c r="CC480" s="73"/>
      <c r="CD480" s="73"/>
      <c r="CE480" s="73"/>
      <c r="CF480" s="73"/>
      <c r="CG480" s="73"/>
      <c r="CH480" s="73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</row>
    <row r="481" spans="1:144" s="26" customFormat="1" ht="18" customHeight="1" hidden="1">
      <c r="A481" s="27"/>
      <c r="B481" s="28"/>
      <c r="C481" s="28">
        <v>4300</v>
      </c>
      <c r="D481" s="29" t="s">
        <v>133</v>
      </c>
      <c r="E481" s="29"/>
      <c r="F481" s="29"/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  <c r="AV481" s="73"/>
      <c r="AW481" s="73"/>
      <c r="AX481" s="73"/>
      <c r="AY481" s="73"/>
      <c r="AZ481" s="73"/>
      <c r="BA481" s="73"/>
      <c r="BB481" s="73"/>
      <c r="BC481" s="73"/>
      <c r="BD481" s="73"/>
      <c r="BE481" s="73"/>
      <c r="BF481" s="73"/>
      <c r="BG481" s="73"/>
      <c r="BH481" s="73"/>
      <c r="BI481" s="73"/>
      <c r="BJ481" s="73"/>
      <c r="BK481" s="73"/>
      <c r="BL481" s="73"/>
      <c r="BM481" s="73"/>
      <c r="BN481" s="73"/>
      <c r="BO481" s="73"/>
      <c r="BP481" s="73"/>
      <c r="BQ481" s="73"/>
      <c r="BR481" s="73"/>
      <c r="BS481" s="73"/>
      <c r="BT481" s="73"/>
      <c r="BU481" s="73"/>
      <c r="BV481" s="73"/>
      <c r="BW481" s="73"/>
      <c r="BX481" s="73"/>
      <c r="BY481" s="73"/>
      <c r="BZ481" s="73"/>
      <c r="CA481" s="73"/>
      <c r="CB481" s="73"/>
      <c r="CC481" s="73"/>
      <c r="CD481" s="73"/>
      <c r="CE481" s="73"/>
      <c r="CF481" s="73"/>
      <c r="CG481" s="73"/>
      <c r="CH481" s="73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</row>
    <row r="482" spans="1:144" s="26" customFormat="1" ht="18" customHeight="1">
      <c r="A482" s="27"/>
      <c r="B482" s="28"/>
      <c r="C482" s="28">
        <v>4440</v>
      </c>
      <c r="D482" s="29" t="s">
        <v>165</v>
      </c>
      <c r="E482" s="29">
        <v>1440</v>
      </c>
      <c r="F482" s="171">
        <v>2110</v>
      </c>
      <c r="G482" s="10">
        <v>7770</v>
      </c>
      <c r="H482" s="10">
        <v>7770</v>
      </c>
      <c r="I482" s="10">
        <v>7770</v>
      </c>
      <c r="J482" s="10">
        <v>0</v>
      </c>
      <c r="K482" s="10">
        <v>7770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73"/>
      <c r="AW482" s="73"/>
      <c r="AX482" s="73"/>
      <c r="AY482" s="73"/>
      <c r="AZ482" s="73"/>
      <c r="BA482" s="73"/>
      <c r="BB482" s="73"/>
      <c r="BC482" s="73"/>
      <c r="BD482" s="73"/>
      <c r="BE482" s="73"/>
      <c r="BF482" s="73"/>
      <c r="BG482" s="73"/>
      <c r="BH482" s="73"/>
      <c r="BI482" s="73"/>
      <c r="BJ482" s="73"/>
      <c r="BK482" s="73"/>
      <c r="BL482" s="73"/>
      <c r="BM482" s="73"/>
      <c r="BN482" s="73"/>
      <c r="BO482" s="73"/>
      <c r="BP482" s="73"/>
      <c r="BQ482" s="73"/>
      <c r="BR482" s="73"/>
      <c r="BS482" s="73"/>
      <c r="BT482" s="73"/>
      <c r="BU482" s="73"/>
      <c r="BV482" s="73"/>
      <c r="BW482" s="73"/>
      <c r="BX482" s="73"/>
      <c r="BY482" s="73"/>
      <c r="BZ482" s="73"/>
      <c r="CA482" s="73"/>
      <c r="CB482" s="73"/>
      <c r="CC482" s="73"/>
      <c r="CD482" s="73"/>
      <c r="CE482" s="73"/>
      <c r="CF482" s="73"/>
      <c r="CG482" s="73"/>
      <c r="CH482" s="73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</row>
    <row r="483" spans="1:144" s="26" customFormat="1" ht="25.5">
      <c r="A483" s="27"/>
      <c r="B483" s="28"/>
      <c r="C483" s="28">
        <v>4700</v>
      </c>
      <c r="D483" s="29" t="s">
        <v>166</v>
      </c>
      <c r="E483" s="29">
        <v>50</v>
      </c>
      <c r="F483" s="171">
        <v>50</v>
      </c>
      <c r="G483" s="10">
        <v>50</v>
      </c>
      <c r="H483" s="10">
        <v>50</v>
      </c>
      <c r="I483" s="10">
        <v>50</v>
      </c>
      <c r="J483" s="10">
        <v>0</v>
      </c>
      <c r="K483" s="10">
        <v>50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  <c r="AV483" s="73"/>
      <c r="AW483" s="73"/>
      <c r="AX483" s="73"/>
      <c r="AY483" s="73"/>
      <c r="AZ483" s="73"/>
      <c r="BA483" s="73"/>
      <c r="BB483" s="73"/>
      <c r="BC483" s="73"/>
      <c r="BD483" s="73"/>
      <c r="BE483" s="73"/>
      <c r="BF483" s="73"/>
      <c r="BG483" s="73"/>
      <c r="BH483" s="73"/>
      <c r="BI483" s="73"/>
      <c r="BJ483" s="73"/>
      <c r="BK483" s="73"/>
      <c r="BL483" s="73"/>
      <c r="BM483" s="73"/>
      <c r="BN483" s="73"/>
      <c r="BO483" s="73"/>
      <c r="BP483" s="73"/>
      <c r="BQ483" s="73"/>
      <c r="BR483" s="73"/>
      <c r="BS483" s="73"/>
      <c r="BT483" s="73"/>
      <c r="BU483" s="73"/>
      <c r="BV483" s="73"/>
      <c r="BW483" s="73"/>
      <c r="BX483" s="73"/>
      <c r="BY483" s="73"/>
      <c r="BZ483" s="73"/>
      <c r="CA483" s="73"/>
      <c r="CB483" s="73"/>
      <c r="CC483" s="73"/>
      <c r="CD483" s="73"/>
      <c r="CE483" s="73"/>
      <c r="CF483" s="73"/>
      <c r="CG483" s="73"/>
      <c r="CH483" s="73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</row>
    <row r="484" spans="1:144" s="26" customFormat="1" ht="24" customHeight="1">
      <c r="A484" s="27"/>
      <c r="B484" s="28">
        <v>85404</v>
      </c>
      <c r="C484" s="28"/>
      <c r="D484" s="29" t="s">
        <v>327</v>
      </c>
      <c r="E484" s="29">
        <f>SUM(E485:E489)</f>
        <v>3149</v>
      </c>
      <c r="F484" s="171">
        <f>SUM(F485:F489)</f>
        <v>3631</v>
      </c>
      <c r="G484" s="29">
        <f aca="true" t="shared" si="59" ref="G484:T484">SUM(G485:G489)</f>
        <v>11751</v>
      </c>
      <c r="H484" s="29">
        <f t="shared" si="59"/>
        <v>11751</v>
      </c>
      <c r="I484" s="29">
        <f t="shared" si="59"/>
        <v>11751</v>
      </c>
      <c r="J484" s="29">
        <f t="shared" si="59"/>
        <v>9151</v>
      </c>
      <c r="K484" s="29">
        <f t="shared" si="59"/>
        <v>2600</v>
      </c>
      <c r="L484" s="29">
        <f t="shared" si="59"/>
        <v>0</v>
      </c>
      <c r="M484" s="29">
        <f t="shared" si="59"/>
        <v>0</v>
      </c>
      <c r="N484" s="29">
        <f t="shared" si="59"/>
        <v>0</v>
      </c>
      <c r="O484" s="29">
        <f t="shared" si="59"/>
        <v>0</v>
      </c>
      <c r="P484" s="29">
        <f t="shared" si="59"/>
        <v>0</v>
      </c>
      <c r="Q484" s="29">
        <f t="shared" si="59"/>
        <v>0</v>
      </c>
      <c r="R484" s="29">
        <f t="shared" si="59"/>
        <v>0</v>
      </c>
      <c r="S484" s="29">
        <f t="shared" si="59"/>
        <v>0</v>
      </c>
      <c r="T484" s="29">
        <f t="shared" si="59"/>
        <v>0</v>
      </c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/>
      <c r="AW484" s="73"/>
      <c r="AX484" s="73"/>
      <c r="AY484" s="73"/>
      <c r="AZ484" s="73"/>
      <c r="BA484" s="73"/>
      <c r="BB484" s="73"/>
      <c r="BC484" s="73"/>
      <c r="BD484" s="73"/>
      <c r="BE484" s="73"/>
      <c r="BF484" s="73"/>
      <c r="BG484" s="73"/>
      <c r="BH484" s="73"/>
      <c r="BI484" s="73"/>
      <c r="BJ484" s="73"/>
      <c r="BK484" s="73"/>
      <c r="BL484" s="73"/>
      <c r="BM484" s="73"/>
      <c r="BN484" s="73"/>
      <c r="BO484" s="73"/>
      <c r="BP484" s="73"/>
      <c r="BQ484" s="73"/>
      <c r="BR484" s="73"/>
      <c r="BS484" s="73"/>
      <c r="BT484" s="73"/>
      <c r="BU484" s="73"/>
      <c r="BV484" s="73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  <c r="CG484" s="73"/>
      <c r="CH484" s="73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</row>
    <row r="485" spans="1:144" s="26" customFormat="1" ht="18" customHeight="1">
      <c r="A485" s="27"/>
      <c r="B485" s="28"/>
      <c r="C485" s="28">
        <v>4010</v>
      </c>
      <c r="D485" s="29" t="s">
        <v>160</v>
      </c>
      <c r="E485" s="29">
        <v>2675</v>
      </c>
      <c r="F485" s="171">
        <v>2676</v>
      </c>
      <c r="G485" s="10">
        <v>7297</v>
      </c>
      <c r="H485" s="10">
        <v>7297</v>
      </c>
      <c r="I485" s="10">
        <v>7297</v>
      </c>
      <c r="J485" s="10">
        <v>7297</v>
      </c>
      <c r="K485" s="10">
        <v>0</v>
      </c>
      <c r="L485" s="10">
        <v>0</v>
      </c>
      <c r="M485" s="70">
        <v>0</v>
      </c>
      <c r="N485" s="70">
        <v>0</v>
      </c>
      <c r="O485" s="70">
        <v>0</v>
      </c>
      <c r="P485" s="70">
        <v>0</v>
      </c>
      <c r="Q485" s="10">
        <v>0</v>
      </c>
      <c r="R485" s="26">
        <v>0</v>
      </c>
      <c r="S485" s="26">
        <v>0</v>
      </c>
      <c r="T485" s="26">
        <v>0</v>
      </c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  <c r="AV485" s="73"/>
      <c r="AW485" s="73"/>
      <c r="AX485" s="73"/>
      <c r="AY485" s="73"/>
      <c r="AZ485" s="73"/>
      <c r="BA485" s="73"/>
      <c r="BB485" s="73"/>
      <c r="BC485" s="73"/>
      <c r="BD485" s="73"/>
      <c r="BE485" s="73"/>
      <c r="BF485" s="73"/>
      <c r="BG485" s="73"/>
      <c r="BH485" s="73"/>
      <c r="BI485" s="73"/>
      <c r="BJ485" s="73"/>
      <c r="BK485" s="73"/>
      <c r="BL485" s="73"/>
      <c r="BM485" s="73"/>
      <c r="BN485" s="73"/>
      <c r="BO485" s="73"/>
      <c r="BP485" s="73"/>
      <c r="BQ485" s="73"/>
      <c r="BR485" s="73"/>
      <c r="BS485" s="73"/>
      <c r="BT485" s="73"/>
      <c r="BU485" s="73"/>
      <c r="BV485" s="73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</row>
    <row r="486" spans="1:144" s="26" customFormat="1" ht="18" customHeight="1" hidden="1">
      <c r="A486" s="27"/>
      <c r="B486" s="28"/>
      <c r="C486" s="28">
        <v>4040</v>
      </c>
      <c r="D486" s="29" t="s">
        <v>161</v>
      </c>
      <c r="E486" s="29"/>
      <c r="F486" s="171"/>
      <c r="G486" s="10">
        <v>471</v>
      </c>
      <c r="H486" s="10">
        <v>471</v>
      </c>
      <c r="I486" s="10">
        <v>471</v>
      </c>
      <c r="J486" s="10">
        <v>471</v>
      </c>
      <c r="K486" s="10">
        <v>0</v>
      </c>
      <c r="L486" s="10">
        <v>0</v>
      </c>
      <c r="M486" s="70">
        <v>0</v>
      </c>
      <c r="N486" s="70">
        <v>0</v>
      </c>
      <c r="O486" s="70">
        <v>0</v>
      </c>
      <c r="P486" s="70">
        <v>0</v>
      </c>
      <c r="Q486" s="10">
        <v>0</v>
      </c>
      <c r="R486" s="26">
        <v>0</v>
      </c>
      <c r="S486" s="26">
        <v>0</v>
      </c>
      <c r="T486" s="26">
        <v>0</v>
      </c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3"/>
      <c r="BD486" s="73"/>
      <c r="BE486" s="73"/>
      <c r="BF486" s="73"/>
      <c r="BG486" s="73"/>
      <c r="BH486" s="73"/>
      <c r="BI486" s="73"/>
      <c r="BJ486" s="73"/>
      <c r="BK486" s="73"/>
      <c r="BL486" s="73"/>
      <c r="BM486" s="73"/>
      <c r="BN486" s="73"/>
      <c r="BO486" s="73"/>
      <c r="BP486" s="73"/>
      <c r="BQ486" s="73"/>
      <c r="BR486" s="73"/>
      <c r="BS486" s="73"/>
      <c r="BT486" s="73"/>
      <c r="BU486" s="73"/>
      <c r="BV486" s="73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3"/>
      <c r="CH486" s="73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</row>
    <row r="487" spans="1:144" s="26" customFormat="1" ht="18" customHeight="1">
      <c r="A487" s="27"/>
      <c r="B487" s="28"/>
      <c r="C487" s="28">
        <v>4110</v>
      </c>
      <c r="D487" s="29" t="s">
        <v>129</v>
      </c>
      <c r="E487" s="29">
        <v>407</v>
      </c>
      <c r="F487" s="171">
        <v>388</v>
      </c>
      <c r="G487" s="10">
        <v>1193</v>
      </c>
      <c r="H487" s="10">
        <v>1193</v>
      </c>
      <c r="I487" s="10">
        <v>1193</v>
      </c>
      <c r="J487" s="10">
        <v>1193</v>
      </c>
      <c r="K487" s="10">
        <v>0</v>
      </c>
      <c r="L487" s="10">
        <v>0</v>
      </c>
      <c r="M487" s="70">
        <v>0</v>
      </c>
      <c r="N487" s="70">
        <v>0</v>
      </c>
      <c r="O487" s="70">
        <v>0</v>
      </c>
      <c r="P487" s="70">
        <v>0</v>
      </c>
      <c r="Q487" s="10">
        <v>0</v>
      </c>
      <c r="R487" s="26">
        <v>0</v>
      </c>
      <c r="S487" s="26">
        <v>0</v>
      </c>
      <c r="T487" s="26">
        <v>0</v>
      </c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73"/>
      <c r="AW487" s="73"/>
      <c r="AX487" s="73"/>
      <c r="AY487" s="73"/>
      <c r="AZ487" s="73"/>
      <c r="BA487" s="73"/>
      <c r="BB487" s="73"/>
      <c r="BC487" s="73"/>
      <c r="BD487" s="73"/>
      <c r="BE487" s="73"/>
      <c r="BF487" s="73"/>
      <c r="BG487" s="73"/>
      <c r="BH487" s="73"/>
      <c r="BI487" s="73"/>
      <c r="BJ487" s="73"/>
      <c r="BK487" s="73"/>
      <c r="BL487" s="73"/>
      <c r="BM487" s="73"/>
      <c r="BN487" s="73"/>
      <c r="BO487" s="73"/>
      <c r="BP487" s="73"/>
      <c r="BQ487" s="73"/>
      <c r="BR487" s="73"/>
      <c r="BS487" s="73"/>
      <c r="BT487" s="73"/>
      <c r="BU487" s="73"/>
      <c r="BV487" s="73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</row>
    <row r="488" spans="1:144" s="26" customFormat="1" ht="18" customHeight="1">
      <c r="A488" s="27"/>
      <c r="B488" s="28"/>
      <c r="C488" s="28">
        <v>4120</v>
      </c>
      <c r="D488" s="29" t="s">
        <v>162</v>
      </c>
      <c r="E488" s="29">
        <v>67</v>
      </c>
      <c r="F488" s="171">
        <v>67</v>
      </c>
      <c r="G488" s="10">
        <v>190</v>
      </c>
      <c r="H488" s="10">
        <v>190</v>
      </c>
      <c r="I488" s="10">
        <v>190</v>
      </c>
      <c r="J488" s="10">
        <v>190</v>
      </c>
      <c r="K488" s="10">
        <v>0</v>
      </c>
      <c r="L488" s="10">
        <v>0</v>
      </c>
      <c r="M488" s="70">
        <v>0</v>
      </c>
      <c r="N488" s="70">
        <v>0</v>
      </c>
      <c r="O488" s="70">
        <v>0</v>
      </c>
      <c r="P488" s="70">
        <v>0</v>
      </c>
      <c r="Q488" s="10">
        <v>0</v>
      </c>
      <c r="R488" s="26">
        <v>0</v>
      </c>
      <c r="S488" s="26">
        <v>0</v>
      </c>
      <c r="T488" s="26">
        <v>0</v>
      </c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3"/>
      <c r="AV488" s="73"/>
      <c r="AW488" s="73"/>
      <c r="AX488" s="73"/>
      <c r="AY488" s="73"/>
      <c r="AZ488" s="73"/>
      <c r="BA488" s="73"/>
      <c r="BB488" s="73"/>
      <c r="BC488" s="73"/>
      <c r="BD488" s="73"/>
      <c r="BE488" s="73"/>
      <c r="BF488" s="73"/>
      <c r="BG488" s="73"/>
      <c r="BH488" s="73"/>
      <c r="BI488" s="73"/>
      <c r="BJ488" s="73"/>
      <c r="BK488" s="73"/>
      <c r="BL488" s="73"/>
      <c r="BM488" s="73"/>
      <c r="BN488" s="73"/>
      <c r="BO488" s="73"/>
      <c r="BP488" s="73"/>
      <c r="BQ488" s="73"/>
      <c r="BR488" s="73"/>
      <c r="BS488" s="73"/>
      <c r="BT488" s="73"/>
      <c r="BU488" s="73"/>
      <c r="BV488" s="73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</row>
    <row r="489" spans="1:144" s="26" customFormat="1" ht="26.25" customHeight="1">
      <c r="A489" s="27"/>
      <c r="B489" s="28"/>
      <c r="C489" s="28">
        <v>4240</v>
      </c>
      <c r="D489" s="29" t="s">
        <v>203</v>
      </c>
      <c r="E489" s="29">
        <v>0</v>
      </c>
      <c r="F489" s="171">
        <v>500</v>
      </c>
      <c r="G489" s="10">
        <v>2600</v>
      </c>
      <c r="H489" s="10">
        <v>2600</v>
      </c>
      <c r="I489" s="10">
        <v>2600</v>
      </c>
      <c r="J489" s="10">
        <v>0</v>
      </c>
      <c r="K489" s="10">
        <v>2600</v>
      </c>
      <c r="L489" s="10">
        <v>0</v>
      </c>
      <c r="M489" s="70">
        <v>0</v>
      </c>
      <c r="N489" s="70">
        <v>0</v>
      </c>
      <c r="O489" s="70">
        <v>0</v>
      </c>
      <c r="P489" s="70">
        <v>0</v>
      </c>
      <c r="Q489" s="10">
        <v>0</v>
      </c>
      <c r="R489" s="26">
        <v>0</v>
      </c>
      <c r="S489" s="26">
        <v>0</v>
      </c>
      <c r="T489" s="26">
        <v>0</v>
      </c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  <c r="AV489" s="73"/>
      <c r="AW489" s="73"/>
      <c r="AX489" s="73"/>
      <c r="AY489" s="73"/>
      <c r="AZ489" s="73"/>
      <c r="BA489" s="73"/>
      <c r="BB489" s="73"/>
      <c r="BC489" s="73"/>
      <c r="BD489" s="73"/>
      <c r="BE489" s="73"/>
      <c r="BF489" s="73"/>
      <c r="BG489" s="73"/>
      <c r="BH489" s="73"/>
      <c r="BI489" s="73"/>
      <c r="BJ489" s="73"/>
      <c r="BK489" s="73"/>
      <c r="BL489" s="73"/>
      <c r="BM489" s="73"/>
      <c r="BN489" s="73"/>
      <c r="BO489" s="73"/>
      <c r="BP489" s="73"/>
      <c r="BQ489" s="73"/>
      <c r="BR489" s="73"/>
      <c r="BS489" s="73"/>
      <c r="BT489" s="73"/>
      <c r="BU489" s="73"/>
      <c r="BV489" s="73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</row>
    <row r="490" spans="1:144" s="26" customFormat="1" ht="18" customHeight="1">
      <c r="A490" s="27"/>
      <c r="B490" s="28" t="s">
        <v>108</v>
      </c>
      <c r="C490" s="28"/>
      <c r="D490" s="29" t="s">
        <v>107</v>
      </c>
      <c r="E490" s="29">
        <f>E491+E492</f>
        <v>7732</v>
      </c>
      <c r="F490" s="171">
        <f>F491+F492</f>
        <v>8199</v>
      </c>
      <c r="G490" s="29">
        <f>SUM(G491:G492)</f>
        <v>81300</v>
      </c>
      <c r="H490" s="29">
        <f>SUM(H491:H492)</f>
        <v>81300</v>
      </c>
      <c r="I490" s="29">
        <f aca="true" t="shared" si="60" ref="I490:T490">SUM(I491:I492)</f>
        <v>0</v>
      </c>
      <c r="J490" s="29">
        <f t="shared" si="60"/>
        <v>0</v>
      </c>
      <c r="K490" s="29">
        <f t="shared" si="60"/>
        <v>0</v>
      </c>
      <c r="L490" s="29">
        <f t="shared" si="60"/>
        <v>0</v>
      </c>
      <c r="M490" s="29">
        <f t="shared" si="60"/>
        <v>81300</v>
      </c>
      <c r="N490" s="29">
        <f t="shared" si="60"/>
        <v>0</v>
      </c>
      <c r="O490" s="29">
        <f t="shared" si="60"/>
        <v>0</v>
      </c>
      <c r="P490" s="29">
        <f t="shared" si="60"/>
        <v>0</v>
      </c>
      <c r="Q490" s="29">
        <f t="shared" si="60"/>
        <v>0</v>
      </c>
      <c r="R490" s="29">
        <f t="shared" si="60"/>
        <v>0</v>
      </c>
      <c r="S490" s="29">
        <f t="shared" si="60"/>
        <v>0</v>
      </c>
      <c r="T490" s="29">
        <f t="shared" si="60"/>
        <v>0</v>
      </c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  <c r="AV490" s="73"/>
      <c r="AW490" s="73"/>
      <c r="AX490" s="73"/>
      <c r="AY490" s="73"/>
      <c r="AZ490" s="73"/>
      <c r="BA490" s="73"/>
      <c r="BB490" s="73"/>
      <c r="BC490" s="73"/>
      <c r="BD490" s="73"/>
      <c r="BE490" s="73"/>
      <c r="BF490" s="73"/>
      <c r="BG490" s="73"/>
      <c r="BH490" s="73"/>
      <c r="BI490" s="73"/>
      <c r="BJ490" s="73"/>
      <c r="BK490" s="73"/>
      <c r="BL490" s="73"/>
      <c r="BM490" s="73"/>
      <c r="BN490" s="73"/>
      <c r="BO490" s="73"/>
      <c r="BP490" s="73"/>
      <c r="BQ490" s="73"/>
      <c r="BR490" s="73"/>
      <c r="BS490" s="73"/>
      <c r="BT490" s="73"/>
      <c r="BU490" s="73"/>
      <c r="BV490" s="73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</row>
    <row r="491" spans="1:144" s="26" customFormat="1" ht="18" customHeight="1">
      <c r="A491" s="27"/>
      <c r="B491" s="28"/>
      <c r="C491" s="28">
        <v>3240</v>
      </c>
      <c r="D491" s="29" t="s">
        <v>201</v>
      </c>
      <c r="E491" s="29"/>
      <c r="F491" s="171">
        <v>467</v>
      </c>
      <c r="G491" s="10">
        <v>12333</v>
      </c>
      <c r="H491" s="10">
        <v>12333</v>
      </c>
      <c r="I491" s="10">
        <v>0</v>
      </c>
      <c r="J491" s="10">
        <v>0</v>
      </c>
      <c r="K491" s="10">
        <v>0</v>
      </c>
      <c r="L491" s="10">
        <v>0</v>
      </c>
      <c r="M491" s="70">
        <v>12333</v>
      </c>
      <c r="N491" s="70">
        <v>0</v>
      </c>
      <c r="O491" s="70">
        <v>0</v>
      </c>
      <c r="P491" s="70">
        <v>0</v>
      </c>
      <c r="Q491" s="10">
        <v>0</v>
      </c>
      <c r="R491" s="26">
        <v>0</v>
      </c>
      <c r="S491" s="26">
        <v>0</v>
      </c>
      <c r="T491" s="26">
        <v>0</v>
      </c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73"/>
      <c r="AW491" s="73"/>
      <c r="AX491" s="73"/>
      <c r="AY491" s="73"/>
      <c r="AZ491" s="73"/>
      <c r="BA491" s="73"/>
      <c r="BB491" s="73"/>
      <c r="BC491" s="73"/>
      <c r="BD491" s="73"/>
      <c r="BE491" s="73"/>
      <c r="BF491" s="73"/>
      <c r="BG491" s="73"/>
      <c r="BH491" s="73"/>
      <c r="BI491" s="73"/>
      <c r="BJ491" s="73"/>
      <c r="BK491" s="73"/>
      <c r="BL491" s="73"/>
      <c r="BM491" s="73"/>
      <c r="BN491" s="73"/>
      <c r="BO491" s="73"/>
      <c r="BP491" s="73"/>
      <c r="BQ491" s="73"/>
      <c r="BR491" s="73"/>
      <c r="BS491" s="73"/>
      <c r="BT491" s="73"/>
      <c r="BU491" s="73"/>
      <c r="BV491" s="73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</row>
    <row r="492" spans="1:144" s="26" customFormat="1" ht="18" customHeight="1">
      <c r="A492" s="27"/>
      <c r="B492" s="28"/>
      <c r="C492" s="28" t="s">
        <v>227</v>
      </c>
      <c r="D492" s="29" t="s">
        <v>228</v>
      </c>
      <c r="E492" s="29">
        <v>7732</v>
      </c>
      <c r="F492" s="171">
        <v>7732</v>
      </c>
      <c r="G492" s="10">
        <v>68967</v>
      </c>
      <c r="H492" s="10">
        <v>68967</v>
      </c>
      <c r="I492" s="10">
        <v>0</v>
      </c>
      <c r="J492" s="10">
        <v>0</v>
      </c>
      <c r="K492" s="10">
        <v>0</v>
      </c>
      <c r="L492" s="10">
        <v>0</v>
      </c>
      <c r="M492" s="70">
        <v>68967</v>
      </c>
      <c r="N492" s="70">
        <v>0</v>
      </c>
      <c r="O492" s="70">
        <v>0</v>
      </c>
      <c r="P492" s="70">
        <v>0</v>
      </c>
      <c r="Q492" s="10">
        <v>0</v>
      </c>
      <c r="R492" s="26">
        <v>0</v>
      </c>
      <c r="S492" s="26">
        <v>0</v>
      </c>
      <c r="T492" s="26">
        <v>0</v>
      </c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  <c r="AV492" s="73"/>
      <c r="AW492" s="73"/>
      <c r="AX492" s="73"/>
      <c r="AY492" s="73"/>
      <c r="AZ492" s="73"/>
      <c r="BA492" s="73"/>
      <c r="BB492" s="73"/>
      <c r="BC492" s="73"/>
      <c r="BD492" s="73"/>
      <c r="BE492" s="73"/>
      <c r="BF492" s="73"/>
      <c r="BG492" s="73"/>
      <c r="BH492" s="73"/>
      <c r="BI492" s="73"/>
      <c r="BJ492" s="73"/>
      <c r="BK492" s="73"/>
      <c r="BL492" s="73"/>
      <c r="BM492" s="73"/>
      <c r="BN492" s="73"/>
      <c r="BO492" s="73"/>
      <c r="BP492" s="73"/>
      <c r="BQ492" s="73"/>
      <c r="BR492" s="73"/>
      <c r="BS492" s="73"/>
      <c r="BT492" s="73"/>
      <c r="BU492" s="73"/>
      <c r="BV492" s="73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  <c r="CG492" s="73"/>
      <c r="CH492" s="73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</row>
    <row r="493" spans="1:144" s="26" customFormat="1" ht="18" customHeight="1" hidden="1">
      <c r="A493" s="27"/>
      <c r="B493" s="28" t="s">
        <v>225</v>
      </c>
      <c r="C493" s="28"/>
      <c r="D493" s="29" t="s">
        <v>19</v>
      </c>
      <c r="E493" s="29"/>
      <c r="F493" s="171"/>
      <c r="G493" s="29">
        <f>SUM(G494:G496)</f>
        <v>3700</v>
      </c>
      <c r="H493" s="29">
        <v>3700</v>
      </c>
      <c r="I493" s="29">
        <f>SUM(I494:I496)</f>
        <v>3700</v>
      </c>
      <c r="J493" s="29">
        <f>SUM(J494:J496)</f>
        <v>0</v>
      </c>
      <c r="K493" s="29">
        <f>SUM(K494:K496)</f>
        <v>3700</v>
      </c>
      <c r="L493" s="29">
        <f>SUM(L494:L496)</f>
        <v>0</v>
      </c>
      <c r="M493" s="71">
        <v>0</v>
      </c>
      <c r="N493" s="71">
        <v>0</v>
      </c>
      <c r="O493" s="71">
        <v>0</v>
      </c>
      <c r="P493" s="71">
        <v>0</v>
      </c>
      <c r="Q493" s="29">
        <v>0</v>
      </c>
      <c r="R493" s="26">
        <v>0</v>
      </c>
      <c r="S493" s="26">
        <v>0</v>
      </c>
      <c r="T493" s="26">
        <v>0</v>
      </c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73"/>
      <c r="AW493" s="73"/>
      <c r="AX493" s="73"/>
      <c r="AY493" s="73"/>
      <c r="AZ493" s="73"/>
      <c r="BA493" s="73"/>
      <c r="BB493" s="73"/>
      <c r="BC493" s="73"/>
      <c r="BD493" s="73"/>
      <c r="BE493" s="73"/>
      <c r="BF493" s="73"/>
      <c r="BG493" s="73"/>
      <c r="BH493" s="73"/>
      <c r="BI493" s="73"/>
      <c r="BJ493" s="73"/>
      <c r="BK493" s="73"/>
      <c r="BL493" s="73"/>
      <c r="BM493" s="73"/>
      <c r="BN493" s="73"/>
      <c r="BO493" s="73"/>
      <c r="BP493" s="73"/>
      <c r="BQ493" s="73"/>
      <c r="BR493" s="73"/>
      <c r="BS493" s="73"/>
      <c r="BT493" s="73"/>
      <c r="BU493" s="73"/>
      <c r="BV493" s="73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  <c r="CG493" s="73"/>
      <c r="CH493" s="73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</row>
    <row r="494" spans="1:144" s="26" customFormat="1" ht="18" customHeight="1" hidden="1">
      <c r="A494" s="27"/>
      <c r="B494" s="28"/>
      <c r="C494" s="28">
        <v>4210</v>
      </c>
      <c r="D494" s="29" t="s">
        <v>131</v>
      </c>
      <c r="E494" s="29"/>
      <c r="F494" s="171"/>
      <c r="G494" s="10">
        <v>800</v>
      </c>
      <c r="H494" s="10">
        <v>800</v>
      </c>
      <c r="I494" s="10">
        <v>800</v>
      </c>
      <c r="J494" s="10">
        <v>0</v>
      </c>
      <c r="K494" s="10">
        <v>800</v>
      </c>
      <c r="L494" s="10">
        <v>0</v>
      </c>
      <c r="M494" s="70">
        <v>0</v>
      </c>
      <c r="N494" s="70">
        <v>0</v>
      </c>
      <c r="O494" s="70">
        <v>0</v>
      </c>
      <c r="P494" s="70">
        <v>0</v>
      </c>
      <c r="Q494" s="10">
        <v>0</v>
      </c>
      <c r="R494" s="26">
        <v>0</v>
      </c>
      <c r="S494" s="26">
        <v>0</v>
      </c>
      <c r="T494" s="26">
        <v>0</v>
      </c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/>
      <c r="AT494" s="73"/>
      <c r="AU494" s="73"/>
      <c r="AV494" s="73"/>
      <c r="AW494" s="73"/>
      <c r="AX494" s="73"/>
      <c r="AY494" s="73"/>
      <c r="AZ494" s="73"/>
      <c r="BA494" s="73"/>
      <c r="BB494" s="73"/>
      <c r="BC494" s="73"/>
      <c r="BD494" s="73"/>
      <c r="BE494" s="73"/>
      <c r="BF494" s="73"/>
      <c r="BG494" s="73"/>
      <c r="BH494" s="73"/>
      <c r="BI494" s="73"/>
      <c r="BJ494" s="73"/>
      <c r="BK494" s="73"/>
      <c r="BL494" s="73"/>
      <c r="BM494" s="73"/>
      <c r="BN494" s="73"/>
      <c r="BO494" s="73"/>
      <c r="BP494" s="73"/>
      <c r="BQ494" s="73"/>
      <c r="BR494" s="73"/>
      <c r="BS494" s="73"/>
      <c r="BT494" s="73"/>
      <c r="BU494" s="73"/>
      <c r="BV494" s="73"/>
      <c r="BW494" s="73"/>
      <c r="BX494" s="73"/>
      <c r="BY494" s="73"/>
      <c r="BZ494" s="73"/>
      <c r="CA494" s="73"/>
      <c r="CB494" s="73"/>
      <c r="CC494" s="73"/>
      <c r="CD494" s="73"/>
      <c r="CE494" s="73"/>
      <c r="CF494" s="73"/>
      <c r="CG494" s="73"/>
      <c r="CH494" s="73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</row>
    <row r="495" spans="1:144" s="26" customFormat="1" ht="18" customHeight="1" hidden="1">
      <c r="A495" s="27"/>
      <c r="B495" s="28"/>
      <c r="C495" s="28">
        <v>4300</v>
      </c>
      <c r="D495" s="29" t="s">
        <v>133</v>
      </c>
      <c r="E495" s="29"/>
      <c r="F495" s="171"/>
      <c r="G495" s="10">
        <v>2800</v>
      </c>
      <c r="H495" s="10">
        <v>2800</v>
      </c>
      <c r="I495" s="10">
        <v>2800</v>
      </c>
      <c r="J495" s="10">
        <v>0</v>
      </c>
      <c r="K495" s="10">
        <v>2800</v>
      </c>
      <c r="L495" s="10">
        <v>0</v>
      </c>
      <c r="M495" s="70">
        <v>0</v>
      </c>
      <c r="N495" s="70">
        <v>0</v>
      </c>
      <c r="O495" s="70">
        <v>0</v>
      </c>
      <c r="P495" s="70">
        <v>0</v>
      </c>
      <c r="Q495" s="10">
        <v>0</v>
      </c>
      <c r="R495" s="26">
        <v>0</v>
      </c>
      <c r="S495" s="26">
        <v>0</v>
      </c>
      <c r="T495" s="26">
        <v>0</v>
      </c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  <c r="AT495" s="73"/>
      <c r="AU495" s="73"/>
      <c r="AV495" s="73"/>
      <c r="AW495" s="73"/>
      <c r="AX495" s="73"/>
      <c r="AY495" s="73"/>
      <c r="AZ495" s="73"/>
      <c r="BA495" s="73"/>
      <c r="BB495" s="73"/>
      <c r="BC495" s="73"/>
      <c r="BD495" s="73"/>
      <c r="BE495" s="73"/>
      <c r="BF495" s="73"/>
      <c r="BG495" s="73"/>
      <c r="BH495" s="73"/>
      <c r="BI495" s="73"/>
      <c r="BJ495" s="73"/>
      <c r="BK495" s="73"/>
      <c r="BL495" s="73"/>
      <c r="BM495" s="73"/>
      <c r="BN495" s="73"/>
      <c r="BO495" s="73"/>
      <c r="BP495" s="73"/>
      <c r="BQ495" s="73"/>
      <c r="BR495" s="73"/>
      <c r="BS495" s="73"/>
      <c r="BT495" s="73"/>
      <c r="BU495" s="73"/>
      <c r="BV495" s="73"/>
      <c r="BW495" s="73"/>
      <c r="BX495" s="73"/>
      <c r="BY495" s="73"/>
      <c r="BZ495" s="73"/>
      <c r="CA495" s="73"/>
      <c r="CB495" s="73"/>
      <c r="CC495" s="73"/>
      <c r="CD495" s="73"/>
      <c r="CE495" s="73"/>
      <c r="CF495" s="73"/>
      <c r="CG495" s="73"/>
      <c r="CH495" s="73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</row>
    <row r="496" spans="1:144" s="26" customFormat="1" ht="18" customHeight="1" hidden="1">
      <c r="A496" s="27"/>
      <c r="B496" s="28"/>
      <c r="C496" s="28">
        <v>4430</v>
      </c>
      <c r="D496" s="29" t="s">
        <v>134</v>
      </c>
      <c r="E496" s="29"/>
      <c r="F496" s="171"/>
      <c r="G496" s="10">
        <v>100</v>
      </c>
      <c r="H496" s="10">
        <v>100</v>
      </c>
      <c r="I496" s="10">
        <v>100</v>
      </c>
      <c r="J496" s="10">
        <v>0</v>
      </c>
      <c r="K496" s="10">
        <v>100</v>
      </c>
      <c r="L496" s="10">
        <v>0</v>
      </c>
      <c r="M496" s="70">
        <v>0</v>
      </c>
      <c r="N496" s="70">
        <v>0</v>
      </c>
      <c r="O496" s="70">
        <v>0</v>
      </c>
      <c r="P496" s="70">
        <v>0</v>
      </c>
      <c r="Q496" s="10">
        <v>0</v>
      </c>
      <c r="R496" s="26">
        <v>0</v>
      </c>
      <c r="S496" s="26">
        <v>0</v>
      </c>
      <c r="T496" s="26">
        <v>0</v>
      </c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  <c r="AV496" s="73"/>
      <c r="AW496" s="73"/>
      <c r="AX496" s="73"/>
      <c r="AY496" s="73"/>
      <c r="AZ496" s="73"/>
      <c r="BA496" s="73"/>
      <c r="BB496" s="73"/>
      <c r="BC496" s="73"/>
      <c r="BD496" s="73"/>
      <c r="BE496" s="73"/>
      <c r="BF496" s="73"/>
      <c r="BG496" s="73"/>
      <c r="BH496" s="73"/>
      <c r="BI496" s="73"/>
      <c r="BJ496" s="73"/>
      <c r="BK496" s="73"/>
      <c r="BL496" s="73"/>
      <c r="BM496" s="73"/>
      <c r="BN496" s="73"/>
      <c r="BO496" s="73"/>
      <c r="BP496" s="73"/>
      <c r="BQ496" s="73"/>
      <c r="BR496" s="73"/>
      <c r="BS496" s="73"/>
      <c r="BT496" s="73"/>
      <c r="BU496" s="73"/>
      <c r="BV496" s="73"/>
      <c r="BW496" s="73"/>
      <c r="BX496" s="73"/>
      <c r="BY496" s="73"/>
      <c r="BZ496" s="73"/>
      <c r="CA496" s="73"/>
      <c r="CB496" s="73"/>
      <c r="CC496" s="73"/>
      <c r="CD496" s="73"/>
      <c r="CE496" s="73"/>
      <c r="CF496" s="73"/>
      <c r="CG496" s="73"/>
      <c r="CH496" s="73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</row>
    <row r="497" spans="1:144" s="58" customFormat="1" ht="11.25" customHeight="1">
      <c r="A497" s="27"/>
      <c r="B497" s="28"/>
      <c r="C497" s="28"/>
      <c r="D497" s="29"/>
      <c r="E497" s="29"/>
      <c r="F497" s="65"/>
      <c r="G497" s="141"/>
      <c r="H497" s="57"/>
      <c r="I497" s="57"/>
      <c r="J497" s="57"/>
      <c r="K497" s="57"/>
      <c r="L497" s="57"/>
      <c r="M497" s="57"/>
      <c r="N497" s="57"/>
      <c r="O497" s="57"/>
      <c r="P497" s="57"/>
      <c r="Q497" s="38"/>
      <c r="R497" s="26"/>
      <c r="S497" s="26"/>
      <c r="T497" s="26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  <c r="AV497" s="73"/>
      <c r="AW497" s="73"/>
      <c r="AX497" s="73"/>
      <c r="AY497" s="73"/>
      <c r="AZ497" s="73"/>
      <c r="BA497" s="73"/>
      <c r="BB497" s="73"/>
      <c r="BC497" s="73"/>
      <c r="BD497" s="73"/>
      <c r="BE497" s="73"/>
      <c r="BF497" s="73"/>
      <c r="BG497" s="73"/>
      <c r="BH497" s="73"/>
      <c r="BI497" s="73"/>
      <c r="BJ497" s="73"/>
      <c r="BK497" s="73"/>
      <c r="BL497" s="73"/>
      <c r="BM497" s="73"/>
      <c r="BN497" s="73"/>
      <c r="BO497" s="73"/>
      <c r="BP497" s="73"/>
      <c r="BQ497" s="73"/>
      <c r="BR497" s="73"/>
      <c r="BS497" s="73"/>
      <c r="BT497" s="73"/>
      <c r="BU497" s="73"/>
      <c r="BV497" s="73"/>
      <c r="BW497" s="73"/>
      <c r="BX497" s="73"/>
      <c r="BY497" s="73"/>
      <c r="BZ497" s="73"/>
      <c r="CA497" s="73"/>
      <c r="CB497" s="73"/>
      <c r="CC497" s="73"/>
      <c r="CD497" s="73"/>
      <c r="CE497" s="73"/>
      <c r="CF497" s="73"/>
      <c r="CG497" s="73"/>
      <c r="CH497" s="73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</row>
    <row r="498" spans="1:144" s="26" customFormat="1" ht="27.75" customHeight="1">
      <c r="A498" s="23">
        <v>900</v>
      </c>
      <c r="B498" s="24"/>
      <c r="C498" s="24"/>
      <c r="D498" s="25" t="s">
        <v>45</v>
      </c>
      <c r="E498" s="25">
        <f>E499+E509+E511+E520+E528+E530+E536+E538</f>
        <v>11547</v>
      </c>
      <c r="F498" s="172">
        <f>F499+F509+F511+F520+F528+F530+F536+F538</f>
        <v>18690</v>
      </c>
      <c r="G498" s="25">
        <f>G499+G511+G520+G530+G538+G536+G528</f>
        <v>1651818</v>
      </c>
      <c r="H498" s="25">
        <f aca="true" t="shared" si="61" ref="H498:T498">H499+H511+H520+H530+H538+H536+H528</f>
        <v>841194</v>
      </c>
      <c r="I498" s="25">
        <f t="shared" si="61"/>
        <v>831394</v>
      </c>
      <c r="J498" s="25">
        <f t="shared" si="61"/>
        <v>288105</v>
      </c>
      <c r="K498" s="25">
        <f t="shared" si="61"/>
        <v>543289</v>
      </c>
      <c r="L498" s="25">
        <f t="shared" si="61"/>
        <v>0</v>
      </c>
      <c r="M498" s="25">
        <f t="shared" si="61"/>
        <v>9800</v>
      </c>
      <c r="N498" s="25">
        <f t="shared" si="61"/>
        <v>0</v>
      </c>
      <c r="O498" s="25">
        <f t="shared" si="61"/>
        <v>0</v>
      </c>
      <c r="P498" s="25">
        <f t="shared" si="61"/>
        <v>0</v>
      </c>
      <c r="Q498" s="25">
        <f t="shared" si="61"/>
        <v>810624</v>
      </c>
      <c r="R498" s="25">
        <f t="shared" si="61"/>
        <v>810624</v>
      </c>
      <c r="S498" s="25">
        <f t="shared" si="61"/>
        <v>598404</v>
      </c>
      <c r="T498" s="25">
        <f t="shared" si="61"/>
        <v>0</v>
      </c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73"/>
      <c r="AW498" s="73"/>
      <c r="AX498" s="73"/>
      <c r="AY498" s="73"/>
      <c r="AZ498" s="73"/>
      <c r="BA498" s="73"/>
      <c r="BB498" s="73"/>
      <c r="BC498" s="73"/>
      <c r="BD498" s="73"/>
      <c r="BE498" s="73"/>
      <c r="BF498" s="73"/>
      <c r="BG498" s="73"/>
      <c r="BH498" s="73"/>
      <c r="BI498" s="73"/>
      <c r="BJ498" s="73"/>
      <c r="BK498" s="73"/>
      <c r="BL498" s="73"/>
      <c r="BM498" s="73"/>
      <c r="BN498" s="73"/>
      <c r="BO498" s="73"/>
      <c r="BP498" s="73"/>
      <c r="BQ498" s="73"/>
      <c r="BR498" s="73"/>
      <c r="BS498" s="73"/>
      <c r="BT498" s="73"/>
      <c r="BU498" s="73"/>
      <c r="BV498" s="73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</row>
    <row r="499" spans="1:144" s="26" customFormat="1" ht="18.75" customHeight="1">
      <c r="A499" s="27"/>
      <c r="B499" s="28" t="s">
        <v>51</v>
      </c>
      <c r="C499" s="28"/>
      <c r="D499" s="29" t="s">
        <v>50</v>
      </c>
      <c r="E499" s="29">
        <f>SUM(E500:E508)</f>
        <v>0</v>
      </c>
      <c r="F499" s="29">
        <f aca="true" t="shared" si="62" ref="F499:T499">SUM(F500:F508)</f>
        <v>18643</v>
      </c>
      <c r="G499" s="29">
        <f t="shared" si="62"/>
        <v>811624</v>
      </c>
      <c r="H499" s="29">
        <f t="shared" si="62"/>
        <v>13000</v>
      </c>
      <c r="I499" s="29">
        <f t="shared" si="62"/>
        <v>13000</v>
      </c>
      <c r="J499" s="29">
        <f t="shared" si="62"/>
        <v>3262</v>
      </c>
      <c r="K499" s="29">
        <f t="shared" si="62"/>
        <v>9738</v>
      </c>
      <c r="L499" s="29">
        <f t="shared" si="62"/>
        <v>0</v>
      </c>
      <c r="M499" s="29">
        <f t="shared" si="62"/>
        <v>0</v>
      </c>
      <c r="N499" s="29">
        <f t="shared" si="62"/>
        <v>0</v>
      </c>
      <c r="O499" s="29">
        <f t="shared" si="62"/>
        <v>0</v>
      </c>
      <c r="P499" s="29">
        <f t="shared" si="62"/>
        <v>0</v>
      </c>
      <c r="Q499" s="29">
        <f t="shared" si="62"/>
        <v>798624</v>
      </c>
      <c r="R499" s="29">
        <f t="shared" si="62"/>
        <v>798624</v>
      </c>
      <c r="S499" s="29">
        <f t="shared" si="62"/>
        <v>598404</v>
      </c>
      <c r="T499" s="29">
        <f t="shared" si="62"/>
        <v>0</v>
      </c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  <c r="AV499" s="73"/>
      <c r="AW499" s="73"/>
      <c r="AX499" s="73"/>
      <c r="AY499" s="73"/>
      <c r="AZ499" s="73"/>
      <c r="BA499" s="73"/>
      <c r="BB499" s="73"/>
      <c r="BC499" s="73"/>
      <c r="BD499" s="73"/>
      <c r="BE499" s="73"/>
      <c r="BF499" s="73"/>
      <c r="BG499" s="73"/>
      <c r="BH499" s="73"/>
      <c r="BI499" s="73"/>
      <c r="BJ499" s="73"/>
      <c r="BK499" s="73"/>
      <c r="BL499" s="73"/>
      <c r="BM499" s="73"/>
      <c r="BN499" s="73"/>
      <c r="BO499" s="73"/>
      <c r="BP499" s="73"/>
      <c r="BQ499" s="73"/>
      <c r="BR499" s="73"/>
      <c r="BS499" s="73"/>
      <c r="BT499" s="73"/>
      <c r="BU499" s="73"/>
      <c r="BV499" s="73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</row>
    <row r="500" spans="1:144" s="26" customFormat="1" ht="18.75" customHeight="1" hidden="1">
      <c r="A500" s="27"/>
      <c r="B500" s="28"/>
      <c r="C500" s="28" t="s">
        <v>124</v>
      </c>
      <c r="D500" s="29" t="s">
        <v>129</v>
      </c>
      <c r="E500" s="29"/>
      <c r="F500" s="171"/>
      <c r="G500" s="29">
        <v>422</v>
      </c>
      <c r="H500" s="29">
        <v>422</v>
      </c>
      <c r="I500" s="29">
        <v>422</v>
      </c>
      <c r="J500" s="29">
        <v>422</v>
      </c>
      <c r="K500" s="29">
        <v>0</v>
      </c>
      <c r="L500" s="29">
        <v>0</v>
      </c>
      <c r="M500" s="71">
        <v>0</v>
      </c>
      <c r="N500" s="71">
        <v>0</v>
      </c>
      <c r="O500" s="71">
        <v>0</v>
      </c>
      <c r="P500" s="71">
        <v>0</v>
      </c>
      <c r="Q500" s="29">
        <v>0</v>
      </c>
      <c r="R500" s="29">
        <v>0</v>
      </c>
      <c r="S500" s="29">
        <v>0</v>
      </c>
      <c r="T500" s="29">
        <v>0</v>
      </c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  <c r="AV500" s="73"/>
      <c r="AW500" s="73"/>
      <c r="AX500" s="73"/>
      <c r="AY500" s="73"/>
      <c r="AZ500" s="73"/>
      <c r="BA500" s="73"/>
      <c r="BB500" s="73"/>
      <c r="BC500" s="73"/>
      <c r="BD500" s="73"/>
      <c r="BE500" s="73"/>
      <c r="BF500" s="73"/>
      <c r="BG500" s="73"/>
      <c r="BH500" s="73"/>
      <c r="BI500" s="73"/>
      <c r="BJ500" s="73"/>
      <c r="BK500" s="73"/>
      <c r="BL500" s="73"/>
      <c r="BM500" s="73"/>
      <c r="BN500" s="73"/>
      <c r="BO500" s="73"/>
      <c r="BP500" s="73"/>
      <c r="BQ500" s="73"/>
      <c r="BR500" s="73"/>
      <c r="BS500" s="73"/>
      <c r="BT500" s="73"/>
      <c r="BU500" s="73"/>
      <c r="BV500" s="73"/>
      <c r="BW500" s="73"/>
      <c r="BX500" s="73"/>
      <c r="BY500" s="73"/>
      <c r="BZ500" s="73"/>
      <c r="CA500" s="73"/>
      <c r="CB500" s="73"/>
      <c r="CC500" s="73"/>
      <c r="CD500" s="73"/>
      <c r="CE500" s="73"/>
      <c r="CF500" s="73"/>
      <c r="CG500" s="73"/>
      <c r="CH500" s="73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</row>
    <row r="501" spans="1:144" s="26" customFormat="1" ht="18.75" customHeight="1" hidden="1">
      <c r="A501" s="27"/>
      <c r="B501" s="28"/>
      <c r="C501" s="28" t="s">
        <v>125</v>
      </c>
      <c r="D501" s="29" t="s">
        <v>162</v>
      </c>
      <c r="E501" s="29"/>
      <c r="F501" s="171"/>
      <c r="G501" s="29">
        <v>68</v>
      </c>
      <c r="H501" s="29">
        <v>68</v>
      </c>
      <c r="I501" s="29">
        <v>68</v>
      </c>
      <c r="J501" s="29">
        <v>68</v>
      </c>
      <c r="K501" s="29">
        <v>0</v>
      </c>
      <c r="L501" s="29">
        <v>0</v>
      </c>
      <c r="M501" s="71">
        <v>0</v>
      </c>
      <c r="N501" s="71">
        <v>0</v>
      </c>
      <c r="O501" s="71">
        <v>0</v>
      </c>
      <c r="P501" s="71">
        <v>0</v>
      </c>
      <c r="Q501" s="29">
        <v>0</v>
      </c>
      <c r="R501" s="29">
        <v>0</v>
      </c>
      <c r="S501" s="29">
        <v>0</v>
      </c>
      <c r="T501" s="29">
        <v>0</v>
      </c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3"/>
      <c r="AS501" s="73"/>
      <c r="AT501" s="73"/>
      <c r="AU501" s="73"/>
      <c r="AV501" s="73"/>
      <c r="AW501" s="73"/>
      <c r="AX501" s="73"/>
      <c r="AY501" s="73"/>
      <c r="AZ501" s="73"/>
      <c r="BA501" s="73"/>
      <c r="BB501" s="73"/>
      <c r="BC501" s="73"/>
      <c r="BD501" s="73"/>
      <c r="BE501" s="73"/>
      <c r="BF501" s="73"/>
      <c r="BG501" s="73"/>
      <c r="BH501" s="73"/>
      <c r="BI501" s="73"/>
      <c r="BJ501" s="73"/>
      <c r="BK501" s="73"/>
      <c r="BL501" s="73"/>
      <c r="BM501" s="73"/>
      <c r="BN501" s="73"/>
      <c r="BO501" s="73"/>
      <c r="BP501" s="73"/>
      <c r="BQ501" s="73"/>
      <c r="BR501" s="73"/>
      <c r="BS501" s="73"/>
      <c r="BT501" s="73"/>
      <c r="BU501" s="73"/>
      <c r="BV501" s="73"/>
      <c r="BW501" s="73"/>
      <c r="BX501" s="73"/>
      <c r="BY501" s="73"/>
      <c r="BZ501" s="73"/>
      <c r="CA501" s="73"/>
      <c r="CB501" s="73"/>
      <c r="CC501" s="73"/>
      <c r="CD501" s="73"/>
      <c r="CE501" s="73"/>
      <c r="CF501" s="73"/>
      <c r="CG501" s="73"/>
      <c r="CH501" s="73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</row>
    <row r="502" spans="1:144" s="26" customFormat="1" ht="18.75" customHeight="1" hidden="1">
      <c r="A502" s="27"/>
      <c r="B502" s="28"/>
      <c r="C502" s="28">
        <v>4170</v>
      </c>
      <c r="D502" s="29" t="s">
        <v>130</v>
      </c>
      <c r="E502" s="29"/>
      <c r="F502" s="171"/>
      <c r="G502" s="29">
        <v>2772</v>
      </c>
      <c r="H502" s="29">
        <v>2772</v>
      </c>
      <c r="I502" s="29">
        <v>2772</v>
      </c>
      <c r="J502" s="29">
        <v>2772</v>
      </c>
      <c r="K502" s="29">
        <v>0</v>
      </c>
      <c r="L502" s="29">
        <v>0</v>
      </c>
      <c r="M502" s="71">
        <v>0</v>
      </c>
      <c r="N502" s="71">
        <v>0</v>
      </c>
      <c r="O502" s="71">
        <v>0</v>
      </c>
      <c r="P502" s="71">
        <v>0</v>
      </c>
      <c r="Q502" s="29">
        <v>0</v>
      </c>
      <c r="R502" s="29">
        <v>0</v>
      </c>
      <c r="S502" s="29">
        <v>0</v>
      </c>
      <c r="T502" s="29">
        <v>0</v>
      </c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  <c r="AV502" s="73"/>
      <c r="AW502" s="73"/>
      <c r="AX502" s="73"/>
      <c r="AY502" s="73"/>
      <c r="AZ502" s="73"/>
      <c r="BA502" s="73"/>
      <c r="BB502" s="73"/>
      <c r="BC502" s="73"/>
      <c r="BD502" s="73"/>
      <c r="BE502" s="73"/>
      <c r="BF502" s="73"/>
      <c r="BG502" s="73"/>
      <c r="BH502" s="73"/>
      <c r="BI502" s="73"/>
      <c r="BJ502" s="73"/>
      <c r="BK502" s="73"/>
      <c r="BL502" s="73"/>
      <c r="BM502" s="73"/>
      <c r="BN502" s="73"/>
      <c r="BO502" s="73"/>
      <c r="BP502" s="73"/>
      <c r="BQ502" s="73"/>
      <c r="BR502" s="73"/>
      <c r="BS502" s="73"/>
      <c r="BT502" s="73"/>
      <c r="BU502" s="73"/>
      <c r="BV502" s="73"/>
      <c r="BW502" s="73"/>
      <c r="BX502" s="73"/>
      <c r="BY502" s="73"/>
      <c r="BZ502" s="73"/>
      <c r="CA502" s="73"/>
      <c r="CB502" s="73"/>
      <c r="CC502" s="73"/>
      <c r="CD502" s="73"/>
      <c r="CE502" s="73"/>
      <c r="CF502" s="73"/>
      <c r="CG502" s="73"/>
      <c r="CH502" s="73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</row>
    <row r="503" spans="1:144" s="26" customFormat="1" ht="18" customHeight="1" hidden="1">
      <c r="A503" s="27"/>
      <c r="B503" s="28"/>
      <c r="C503" s="28">
        <v>4210</v>
      </c>
      <c r="D503" s="29" t="s">
        <v>131</v>
      </c>
      <c r="E503" s="29"/>
      <c r="F503" s="171"/>
      <c r="G503" s="10">
        <v>2855</v>
      </c>
      <c r="H503" s="10">
        <v>2855</v>
      </c>
      <c r="I503" s="10">
        <v>2855</v>
      </c>
      <c r="J503" s="10">
        <v>0</v>
      </c>
      <c r="K503" s="10">
        <v>2855</v>
      </c>
      <c r="L503" s="10">
        <v>0</v>
      </c>
      <c r="M503" s="70">
        <v>0</v>
      </c>
      <c r="N503" s="70">
        <v>0</v>
      </c>
      <c r="O503" s="70">
        <v>0</v>
      </c>
      <c r="P503" s="70">
        <v>0</v>
      </c>
      <c r="Q503" s="10">
        <v>0</v>
      </c>
      <c r="R503" s="26">
        <v>0</v>
      </c>
      <c r="S503" s="26">
        <v>0</v>
      </c>
      <c r="T503" s="26">
        <v>0</v>
      </c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  <c r="AI503" s="73"/>
      <c r="AJ503" s="73"/>
      <c r="AK503" s="73"/>
      <c r="AL503" s="73"/>
      <c r="AM503" s="73"/>
      <c r="AN503" s="73"/>
      <c r="AO503" s="73"/>
      <c r="AP503" s="73"/>
      <c r="AQ503" s="73"/>
      <c r="AR503" s="73"/>
      <c r="AS503" s="73"/>
      <c r="AT503" s="73"/>
      <c r="AU503" s="73"/>
      <c r="AV503" s="73"/>
      <c r="AW503" s="73"/>
      <c r="AX503" s="73"/>
      <c r="AY503" s="73"/>
      <c r="AZ503" s="73"/>
      <c r="BA503" s="73"/>
      <c r="BB503" s="73"/>
      <c r="BC503" s="73"/>
      <c r="BD503" s="73"/>
      <c r="BE503" s="73"/>
      <c r="BF503" s="73"/>
      <c r="BG503" s="73"/>
      <c r="BH503" s="73"/>
      <c r="BI503" s="73"/>
      <c r="BJ503" s="73"/>
      <c r="BK503" s="73"/>
      <c r="BL503" s="73"/>
      <c r="BM503" s="73"/>
      <c r="BN503" s="73"/>
      <c r="BO503" s="73"/>
      <c r="BP503" s="73"/>
      <c r="BQ503" s="73"/>
      <c r="BR503" s="73"/>
      <c r="BS503" s="73"/>
      <c r="BT503" s="73"/>
      <c r="BU503" s="73"/>
      <c r="BV503" s="73"/>
      <c r="BW503" s="73"/>
      <c r="BX503" s="73"/>
      <c r="BY503" s="73"/>
      <c r="BZ503" s="73"/>
      <c r="CA503" s="73"/>
      <c r="CB503" s="73"/>
      <c r="CC503" s="73"/>
      <c r="CD503" s="73"/>
      <c r="CE503" s="73"/>
      <c r="CF503" s="73"/>
      <c r="CG503" s="73"/>
      <c r="CH503" s="73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</row>
    <row r="504" spans="1:144" s="26" customFormat="1" ht="18" customHeight="1" hidden="1">
      <c r="A504" s="27"/>
      <c r="B504" s="28"/>
      <c r="C504" s="28">
        <v>4270</v>
      </c>
      <c r="D504" s="29" t="s">
        <v>132</v>
      </c>
      <c r="E504" s="29"/>
      <c r="F504" s="171"/>
      <c r="G504" s="10">
        <v>1845</v>
      </c>
      <c r="H504" s="10">
        <v>1845</v>
      </c>
      <c r="I504" s="10">
        <v>1845</v>
      </c>
      <c r="J504" s="10">
        <v>0</v>
      </c>
      <c r="K504" s="10">
        <v>1845</v>
      </c>
      <c r="L504" s="10">
        <v>0</v>
      </c>
      <c r="M504" s="70">
        <v>0</v>
      </c>
      <c r="N504" s="70">
        <v>0</v>
      </c>
      <c r="O504" s="70">
        <v>0</v>
      </c>
      <c r="P504" s="70">
        <v>0</v>
      </c>
      <c r="Q504" s="10">
        <v>0</v>
      </c>
      <c r="R504" s="26">
        <v>0</v>
      </c>
      <c r="S504" s="26">
        <v>0</v>
      </c>
      <c r="T504" s="26">
        <v>0</v>
      </c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/>
      <c r="AU504" s="73"/>
      <c r="AV504" s="73"/>
      <c r="AW504" s="73"/>
      <c r="AX504" s="73"/>
      <c r="AY504" s="73"/>
      <c r="AZ504" s="73"/>
      <c r="BA504" s="73"/>
      <c r="BB504" s="73"/>
      <c r="BC504" s="73"/>
      <c r="BD504" s="73"/>
      <c r="BE504" s="73"/>
      <c r="BF504" s="73"/>
      <c r="BG504" s="73"/>
      <c r="BH504" s="73"/>
      <c r="BI504" s="73"/>
      <c r="BJ504" s="73"/>
      <c r="BK504" s="73"/>
      <c r="BL504" s="73"/>
      <c r="BM504" s="73"/>
      <c r="BN504" s="73"/>
      <c r="BO504" s="73"/>
      <c r="BP504" s="73"/>
      <c r="BQ504" s="73"/>
      <c r="BR504" s="73"/>
      <c r="BS504" s="73"/>
      <c r="BT504" s="73"/>
      <c r="BU504" s="73"/>
      <c r="BV504" s="73"/>
      <c r="BW504" s="73"/>
      <c r="BX504" s="73"/>
      <c r="BY504" s="73"/>
      <c r="BZ504" s="73"/>
      <c r="CA504" s="73"/>
      <c r="CB504" s="73"/>
      <c r="CC504" s="73"/>
      <c r="CD504" s="73"/>
      <c r="CE504" s="73"/>
      <c r="CF504" s="73"/>
      <c r="CG504" s="73"/>
      <c r="CH504" s="73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</row>
    <row r="505" spans="1:144" s="26" customFormat="1" ht="18" customHeight="1" hidden="1">
      <c r="A505" s="27"/>
      <c r="B505" s="28"/>
      <c r="C505" s="28">
        <v>4300</v>
      </c>
      <c r="D505" s="29" t="s">
        <v>133</v>
      </c>
      <c r="E505" s="29"/>
      <c r="F505" s="171"/>
      <c r="G505" s="10">
        <v>5038</v>
      </c>
      <c r="H505" s="10">
        <v>5038</v>
      </c>
      <c r="I505" s="10">
        <v>5038</v>
      </c>
      <c r="J505" s="10">
        <v>0</v>
      </c>
      <c r="K505" s="10">
        <v>5038</v>
      </c>
      <c r="L505" s="10">
        <v>0</v>
      </c>
      <c r="M505" s="70">
        <v>0</v>
      </c>
      <c r="N505" s="70">
        <v>0</v>
      </c>
      <c r="O505" s="70">
        <v>0</v>
      </c>
      <c r="P505" s="70">
        <v>0</v>
      </c>
      <c r="Q505" s="10">
        <v>0</v>
      </c>
      <c r="R505" s="26">
        <v>0</v>
      </c>
      <c r="S505" s="26">
        <v>0</v>
      </c>
      <c r="T505" s="26">
        <v>0</v>
      </c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  <c r="AT505" s="73"/>
      <c r="AU505" s="73"/>
      <c r="AV505" s="73"/>
      <c r="AW505" s="73"/>
      <c r="AX505" s="73"/>
      <c r="AY505" s="73"/>
      <c r="AZ505" s="73"/>
      <c r="BA505" s="73"/>
      <c r="BB505" s="73"/>
      <c r="BC505" s="73"/>
      <c r="BD505" s="73"/>
      <c r="BE505" s="73"/>
      <c r="BF505" s="73"/>
      <c r="BG505" s="73"/>
      <c r="BH505" s="73"/>
      <c r="BI505" s="73"/>
      <c r="BJ505" s="73"/>
      <c r="BK505" s="73"/>
      <c r="BL505" s="73"/>
      <c r="BM505" s="73"/>
      <c r="BN505" s="73"/>
      <c r="BO505" s="73"/>
      <c r="BP505" s="73"/>
      <c r="BQ505" s="73"/>
      <c r="BR505" s="73"/>
      <c r="BS505" s="73"/>
      <c r="BT505" s="73"/>
      <c r="BU505" s="73"/>
      <c r="BV505" s="73"/>
      <c r="BW505" s="73"/>
      <c r="BX505" s="73"/>
      <c r="BY505" s="73"/>
      <c r="BZ505" s="73"/>
      <c r="CA505" s="73"/>
      <c r="CB505" s="73"/>
      <c r="CC505" s="73"/>
      <c r="CD505" s="73"/>
      <c r="CE505" s="73"/>
      <c r="CF505" s="73"/>
      <c r="CG505" s="73"/>
      <c r="CH505" s="73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</row>
    <row r="506" spans="1:144" s="26" customFormat="1" ht="26.25" customHeight="1">
      <c r="A506" s="27"/>
      <c r="B506" s="28"/>
      <c r="C506" s="28">
        <v>6050</v>
      </c>
      <c r="D506" s="29" t="s">
        <v>141</v>
      </c>
      <c r="E506" s="29"/>
      <c r="F506" s="171">
        <f>17163+1401+79</f>
        <v>18643</v>
      </c>
      <c r="G506" s="10">
        <v>200220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70">
        <v>0</v>
      </c>
      <c r="N506" s="70">
        <v>0</v>
      </c>
      <c r="O506" s="70">
        <v>0</v>
      </c>
      <c r="P506" s="70">
        <v>0</v>
      </c>
      <c r="Q506" s="10">
        <v>200220</v>
      </c>
      <c r="R506" s="26">
        <v>200220</v>
      </c>
      <c r="S506" s="26">
        <v>0</v>
      </c>
      <c r="T506" s="26">
        <v>0</v>
      </c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  <c r="AL506" s="73"/>
      <c r="AM506" s="73"/>
      <c r="AN506" s="73"/>
      <c r="AO506" s="73"/>
      <c r="AP506" s="73"/>
      <c r="AQ506" s="73"/>
      <c r="AR506" s="73"/>
      <c r="AS506" s="73"/>
      <c r="AT506" s="73"/>
      <c r="AU506" s="73"/>
      <c r="AV506" s="73"/>
      <c r="AW506" s="73"/>
      <c r="AX506" s="73"/>
      <c r="AY506" s="73"/>
      <c r="AZ506" s="73"/>
      <c r="BA506" s="73"/>
      <c r="BB506" s="73"/>
      <c r="BC506" s="73"/>
      <c r="BD506" s="73"/>
      <c r="BE506" s="73"/>
      <c r="BF506" s="73"/>
      <c r="BG506" s="73"/>
      <c r="BH506" s="73"/>
      <c r="BI506" s="73"/>
      <c r="BJ506" s="73"/>
      <c r="BK506" s="73"/>
      <c r="BL506" s="73"/>
      <c r="BM506" s="73"/>
      <c r="BN506" s="73"/>
      <c r="BO506" s="73"/>
      <c r="BP506" s="73"/>
      <c r="BQ506" s="73"/>
      <c r="BR506" s="73"/>
      <c r="BS506" s="73"/>
      <c r="BT506" s="73"/>
      <c r="BU506" s="73"/>
      <c r="BV506" s="73"/>
      <c r="BW506" s="73"/>
      <c r="BX506" s="73"/>
      <c r="BY506" s="73"/>
      <c r="BZ506" s="73"/>
      <c r="CA506" s="73"/>
      <c r="CB506" s="73"/>
      <c r="CC506" s="73"/>
      <c r="CD506" s="73"/>
      <c r="CE506" s="73"/>
      <c r="CF506" s="73"/>
      <c r="CG506" s="73"/>
      <c r="CH506" s="73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</row>
    <row r="507" spans="1:144" s="26" customFormat="1" ht="26.25" customHeight="1" hidden="1">
      <c r="A507" s="27"/>
      <c r="B507" s="28"/>
      <c r="C507" s="28">
        <v>6057</v>
      </c>
      <c r="D507" s="29" t="s">
        <v>141</v>
      </c>
      <c r="E507" s="29"/>
      <c r="F507" s="171"/>
      <c r="G507" s="10">
        <v>387611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70">
        <v>0</v>
      </c>
      <c r="N507" s="70">
        <v>0</v>
      </c>
      <c r="O507" s="70">
        <v>0</v>
      </c>
      <c r="P507" s="70">
        <v>0</v>
      </c>
      <c r="Q507" s="10">
        <v>387611</v>
      </c>
      <c r="R507" s="26">
        <v>387611</v>
      </c>
      <c r="S507" s="26">
        <v>387611</v>
      </c>
      <c r="T507" s="26">
        <v>0</v>
      </c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  <c r="AT507" s="73"/>
      <c r="AU507" s="73"/>
      <c r="AV507" s="73"/>
      <c r="AW507" s="73"/>
      <c r="AX507" s="73"/>
      <c r="AY507" s="73"/>
      <c r="AZ507" s="73"/>
      <c r="BA507" s="73"/>
      <c r="BB507" s="73"/>
      <c r="BC507" s="73"/>
      <c r="BD507" s="73"/>
      <c r="BE507" s="73"/>
      <c r="BF507" s="73"/>
      <c r="BG507" s="73"/>
      <c r="BH507" s="73"/>
      <c r="BI507" s="73"/>
      <c r="BJ507" s="73"/>
      <c r="BK507" s="73"/>
      <c r="BL507" s="73"/>
      <c r="BM507" s="73"/>
      <c r="BN507" s="73"/>
      <c r="BO507" s="73"/>
      <c r="BP507" s="73"/>
      <c r="BQ507" s="73"/>
      <c r="BR507" s="73"/>
      <c r="BS507" s="73"/>
      <c r="BT507" s="73"/>
      <c r="BU507" s="73"/>
      <c r="BV507" s="73"/>
      <c r="BW507" s="73"/>
      <c r="BX507" s="73"/>
      <c r="BY507" s="73"/>
      <c r="BZ507" s="73"/>
      <c r="CA507" s="73"/>
      <c r="CB507" s="73"/>
      <c r="CC507" s="73"/>
      <c r="CD507" s="73"/>
      <c r="CE507" s="73"/>
      <c r="CF507" s="73"/>
      <c r="CG507" s="73"/>
      <c r="CH507" s="73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</row>
    <row r="508" spans="1:144" s="26" customFormat="1" ht="27.75" customHeight="1" hidden="1">
      <c r="A508" s="27"/>
      <c r="B508" s="28"/>
      <c r="C508" s="28">
        <v>6059</v>
      </c>
      <c r="D508" s="29" t="s">
        <v>141</v>
      </c>
      <c r="E508" s="29"/>
      <c r="F508" s="171"/>
      <c r="G508" s="10">
        <v>210793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70">
        <v>0</v>
      </c>
      <c r="N508" s="70">
        <v>0</v>
      </c>
      <c r="O508" s="70">
        <v>0</v>
      </c>
      <c r="P508" s="70">
        <v>0</v>
      </c>
      <c r="Q508" s="10">
        <v>210793</v>
      </c>
      <c r="R508" s="26">
        <v>210793</v>
      </c>
      <c r="S508" s="26">
        <v>210793</v>
      </c>
      <c r="T508" s="26">
        <v>0</v>
      </c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  <c r="AI508" s="73"/>
      <c r="AJ508" s="73"/>
      <c r="AK508" s="73"/>
      <c r="AL508" s="73"/>
      <c r="AM508" s="73"/>
      <c r="AN508" s="73"/>
      <c r="AO508" s="73"/>
      <c r="AP508" s="73"/>
      <c r="AQ508" s="73"/>
      <c r="AR508" s="73"/>
      <c r="AS508" s="73"/>
      <c r="AT508" s="73"/>
      <c r="AU508" s="73"/>
      <c r="AV508" s="73"/>
      <c r="AW508" s="73"/>
      <c r="AX508" s="73"/>
      <c r="AY508" s="73"/>
      <c r="AZ508" s="73"/>
      <c r="BA508" s="73"/>
      <c r="BB508" s="73"/>
      <c r="BC508" s="73"/>
      <c r="BD508" s="73"/>
      <c r="BE508" s="73"/>
      <c r="BF508" s="73"/>
      <c r="BG508" s="73"/>
      <c r="BH508" s="73"/>
      <c r="BI508" s="73"/>
      <c r="BJ508" s="73"/>
      <c r="BK508" s="73"/>
      <c r="BL508" s="73"/>
      <c r="BM508" s="73"/>
      <c r="BN508" s="73"/>
      <c r="BO508" s="73"/>
      <c r="BP508" s="73"/>
      <c r="BQ508" s="73"/>
      <c r="BR508" s="73"/>
      <c r="BS508" s="73"/>
      <c r="BT508" s="73"/>
      <c r="BU508" s="73"/>
      <c r="BV508" s="73"/>
      <c r="BW508" s="73"/>
      <c r="BX508" s="73"/>
      <c r="BY508" s="73"/>
      <c r="BZ508" s="73"/>
      <c r="CA508" s="73"/>
      <c r="CB508" s="73"/>
      <c r="CC508" s="73"/>
      <c r="CD508" s="73"/>
      <c r="CE508" s="73"/>
      <c r="CF508" s="73"/>
      <c r="CG508" s="73"/>
      <c r="CH508" s="73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</row>
    <row r="509" spans="1:144" s="26" customFormat="1" ht="18" customHeight="1" hidden="1">
      <c r="A509" s="27"/>
      <c r="B509" s="28">
        <v>90002</v>
      </c>
      <c r="C509" s="28"/>
      <c r="D509" s="329" t="s">
        <v>396</v>
      </c>
      <c r="E509" s="29"/>
      <c r="F509" s="171"/>
      <c r="G509" s="10"/>
      <c r="H509" s="10"/>
      <c r="I509" s="10"/>
      <c r="J509" s="10"/>
      <c r="K509" s="10"/>
      <c r="L509" s="10"/>
      <c r="M509" s="70"/>
      <c r="N509" s="70"/>
      <c r="O509" s="70"/>
      <c r="P509" s="70"/>
      <c r="Q509" s="10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  <c r="AT509" s="73"/>
      <c r="AU509" s="73"/>
      <c r="AV509" s="73"/>
      <c r="AW509" s="73"/>
      <c r="AX509" s="73"/>
      <c r="AY509" s="73"/>
      <c r="AZ509" s="73"/>
      <c r="BA509" s="73"/>
      <c r="BB509" s="73"/>
      <c r="BC509" s="73"/>
      <c r="BD509" s="73"/>
      <c r="BE509" s="73"/>
      <c r="BF509" s="73"/>
      <c r="BG509" s="73"/>
      <c r="BH509" s="73"/>
      <c r="BI509" s="73"/>
      <c r="BJ509" s="73"/>
      <c r="BK509" s="73"/>
      <c r="BL509" s="73"/>
      <c r="BM509" s="73"/>
      <c r="BN509" s="73"/>
      <c r="BO509" s="73"/>
      <c r="BP509" s="73"/>
      <c r="BQ509" s="73"/>
      <c r="BR509" s="73"/>
      <c r="BS509" s="73"/>
      <c r="BT509" s="73"/>
      <c r="BU509" s="73"/>
      <c r="BV509" s="73"/>
      <c r="BW509" s="73"/>
      <c r="BX509" s="73"/>
      <c r="BY509" s="73"/>
      <c r="BZ509" s="73"/>
      <c r="CA509" s="73"/>
      <c r="CB509" s="73"/>
      <c r="CC509" s="73"/>
      <c r="CD509" s="73"/>
      <c r="CE509" s="73"/>
      <c r="CF509" s="73"/>
      <c r="CG509" s="73"/>
      <c r="CH509" s="73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</row>
    <row r="510" spans="1:144" s="26" customFormat="1" ht="39.75" customHeight="1" hidden="1">
      <c r="A510" s="27"/>
      <c r="B510" s="28"/>
      <c r="C510" s="28">
        <v>2310</v>
      </c>
      <c r="D510" s="329" t="s">
        <v>397</v>
      </c>
      <c r="E510" s="29"/>
      <c r="F510" s="171"/>
      <c r="G510" s="10"/>
      <c r="H510" s="10"/>
      <c r="I510" s="10"/>
      <c r="J510" s="10"/>
      <c r="K510" s="10"/>
      <c r="L510" s="10"/>
      <c r="M510" s="70"/>
      <c r="N510" s="70"/>
      <c r="O510" s="70"/>
      <c r="P510" s="70"/>
      <c r="Q510" s="10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  <c r="AT510" s="73"/>
      <c r="AU510" s="73"/>
      <c r="AV510" s="73"/>
      <c r="AW510" s="73"/>
      <c r="AX510" s="73"/>
      <c r="AY510" s="73"/>
      <c r="AZ510" s="73"/>
      <c r="BA510" s="73"/>
      <c r="BB510" s="73"/>
      <c r="BC510" s="73"/>
      <c r="BD510" s="73"/>
      <c r="BE510" s="73"/>
      <c r="BF510" s="73"/>
      <c r="BG510" s="73"/>
      <c r="BH510" s="73"/>
      <c r="BI510" s="73"/>
      <c r="BJ510" s="73"/>
      <c r="BK510" s="73"/>
      <c r="BL510" s="73"/>
      <c r="BM510" s="73"/>
      <c r="BN510" s="73"/>
      <c r="BO510" s="73"/>
      <c r="BP510" s="73"/>
      <c r="BQ510" s="73"/>
      <c r="BR510" s="73"/>
      <c r="BS510" s="73"/>
      <c r="BT510" s="73"/>
      <c r="BU510" s="73"/>
      <c r="BV510" s="73"/>
      <c r="BW510" s="73"/>
      <c r="BX510" s="73"/>
      <c r="BY510" s="73"/>
      <c r="BZ510" s="73"/>
      <c r="CA510" s="73"/>
      <c r="CB510" s="73"/>
      <c r="CC510" s="73"/>
      <c r="CD510" s="73"/>
      <c r="CE510" s="73"/>
      <c r="CF510" s="73"/>
      <c r="CG510" s="73"/>
      <c r="CH510" s="73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</row>
    <row r="511" spans="1:144" s="26" customFormat="1" ht="18" customHeight="1">
      <c r="A511" s="27"/>
      <c r="B511" s="28">
        <v>90003</v>
      </c>
      <c r="C511" s="28"/>
      <c r="D511" s="29" t="s">
        <v>229</v>
      </c>
      <c r="E511" s="29">
        <f>SUM(E512:E519)</f>
        <v>11500</v>
      </c>
      <c r="F511" s="171">
        <f>SUM(F512:F519)</f>
        <v>0</v>
      </c>
      <c r="G511" s="29">
        <f aca="true" t="shared" si="63" ref="G511:T511">SUM(G512:G519)</f>
        <v>149105</v>
      </c>
      <c r="H511" s="29">
        <f t="shared" si="63"/>
        <v>149105</v>
      </c>
      <c r="I511" s="29">
        <f t="shared" si="63"/>
        <v>149105</v>
      </c>
      <c r="J511" s="29">
        <f t="shared" si="63"/>
        <v>14105</v>
      </c>
      <c r="K511" s="29">
        <f t="shared" si="63"/>
        <v>135000</v>
      </c>
      <c r="L511" s="29">
        <f t="shared" si="63"/>
        <v>0</v>
      </c>
      <c r="M511" s="29">
        <f t="shared" si="63"/>
        <v>0</v>
      </c>
      <c r="N511" s="29">
        <f t="shared" si="63"/>
        <v>0</v>
      </c>
      <c r="O511" s="29">
        <f t="shared" si="63"/>
        <v>0</v>
      </c>
      <c r="P511" s="29">
        <f t="shared" si="63"/>
        <v>0</v>
      </c>
      <c r="Q511" s="29">
        <f t="shared" si="63"/>
        <v>0</v>
      </c>
      <c r="R511" s="29">
        <f t="shared" si="63"/>
        <v>0</v>
      </c>
      <c r="S511" s="29">
        <f t="shared" si="63"/>
        <v>0</v>
      </c>
      <c r="T511" s="29">
        <f t="shared" si="63"/>
        <v>0</v>
      </c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  <c r="AT511" s="73"/>
      <c r="AU511" s="73"/>
      <c r="AV511" s="73"/>
      <c r="AW511" s="73"/>
      <c r="AX511" s="73"/>
      <c r="AY511" s="73"/>
      <c r="AZ511" s="73"/>
      <c r="BA511" s="73"/>
      <c r="BB511" s="73"/>
      <c r="BC511" s="73"/>
      <c r="BD511" s="73"/>
      <c r="BE511" s="73"/>
      <c r="BF511" s="73"/>
      <c r="BG511" s="73"/>
      <c r="BH511" s="73"/>
      <c r="BI511" s="73"/>
      <c r="BJ511" s="73"/>
      <c r="BK511" s="73"/>
      <c r="BL511" s="73"/>
      <c r="BM511" s="73"/>
      <c r="BN511" s="73"/>
      <c r="BO511" s="73"/>
      <c r="BP511" s="73"/>
      <c r="BQ511" s="73"/>
      <c r="BR511" s="73"/>
      <c r="BS511" s="73"/>
      <c r="BT511" s="73"/>
      <c r="BU511" s="73"/>
      <c r="BV511" s="73"/>
      <c r="BW511" s="73"/>
      <c r="BX511" s="73"/>
      <c r="BY511" s="73"/>
      <c r="BZ511" s="73"/>
      <c r="CA511" s="73"/>
      <c r="CB511" s="73"/>
      <c r="CC511" s="73"/>
      <c r="CD511" s="73"/>
      <c r="CE511" s="73"/>
      <c r="CF511" s="73"/>
      <c r="CG511" s="73"/>
      <c r="CH511" s="73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</row>
    <row r="512" spans="1:144" s="26" customFormat="1" ht="18" customHeight="1" hidden="1">
      <c r="A512" s="27"/>
      <c r="B512" s="28"/>
      <c r="C512" s="28" t="s">
        <v>124</v>
      </c>
      <c r="D512" s="29" t="s">
        <v>129</v>
      </c>
      <c r="E512" s="29"/>
      <c r="F512" s="171"/>
      <c r="G512" s="10">
        <v>1811</v>
      </c>
      <c r="H512" s="10">
        <v>1811</v>
      </c>
      <c r="I512" s="10">
        <v>1811</v>
      </c>
      <c r="J512" s="10">
        <v>1811</v>
      </c>
      <c r="K512" s="10">
        <v>0</v>
      </c>
      <c r="L512" s="10">
        <v>0</v>
      </c>
      <c r="M512" s="70">
        <v>0</v>
      </c>
      <c r="N512" s="70">
        <v>0</v>
      </c>
      <c r="O512" s="70">
        <v>0</v>
      </c>
      <c r="P512" s="70">
        <v>0</v>
      </c>
      <c r="Q512" s="10">
        <v>0</v>
      </c>
      <c r="R512" s="26">
        <v>0</v>
      </c>
      <c r="S512" s="26">
        <v>0</v>
      </c>
      <c r="T512" s="26">
        <v>0</v>
      </c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  <c r="AT512" s="73"/>
      <c r="AU512" s="73"/>
      <c r="AV512" s="73"/>
      <c r="AW512" s="73"/>
      <c r="AX512" s="73"/>
      <c r="AY512" s="73"/>
      <c r="AZ512" s="73"/>
      <c r="BA512" s="73"/>
      <c r="BB512" s="73"/>
      <c r="BC512" s="73"/>
      <c r="BD512" s="73"/>
      <c r="BE512" s="73"/>
      <c r="BF512" s="73"/>
      <c r="BG512" s="73"/>
      <c r="BH512" s="73"/>
      <c r="BI512" s="73"/>
      <c r="BJ512" s="73"/>
      <c r="BK512" s="73"/>
      <c r="BL512" s="73"/>
      <c r="BM512" s="73"/>
      <c r="BN512" s="73"/>
      <c r="BO512" s="73"/>
      <c r="BP512" s="73"/>
      <c r="BQ512" s="73"/>
      <c r="BR512" s="73"/>
      <c r="BS512" s="73"/>
      <c r="BT512" s="73"/>
      <c r="BU512" s="73"/>
      <c r="BV512" s="73"/>
      <c r="BW512" s="73"/>
      <c r="BX512" s="73"/>
      <c r="BY512" s="73"/>
      <c r="BZ512" s="73"/>
      <c r="CA512" s="73"/>
      <c r="CB512" s="73"/>
      <c r="CC512" s="73"/>
      <c r="CD512" s="73"/>
      <c r="CE512" s="73"/>
      <c r="CF512" s="73"/>
      <c r="CG512" s="73"/>
      <c r="CH512" s="73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</row>
    <row r="513" spans="1:144" s="26" customFormat="1" ht="18" customHeight="1" hidden="1">
      <c r="A513" s="27"/>
      <c r="B513" s="28"/>
      <c r="C513" s="28" t="s">
        <v>125</v>
      </c>
      <c r="D513" s="29" t="s">
        <v>162</v>
      </c>
      <c r="E513" s="29"/>
      <c r="F513" s="171"/>
      <c r="G513" s="10">
        <v>294</v>
      </c>
      <c r="H513" s="10">
        <v>294</v>
      </c>
      <c r="I513" s="10">
        <v>294</v>
      </c>
      <c r="J513" s="10">
        <v>294</v>
      </c>
      <c r="K513" s="10">
        <v>0</v>
      </c>
      <c r="L513" s="10">
        <v>0</v>
      </c>
      <c r="M513" s="70">
        <v>0</v>
      </c>
      <c r="N513" s="70">
        <v>0</v>
      </c>
      <c r="O513" s="70">
        <v>0</v>
      </c>
      <c r="P513" s="70">
        <v>0</v>
      </c>
      <c r="Q513" s="10">
        <v>0</v>
      </c>
      <c r="R513" s="26">
        <v>0</v>
      </c>
      <c r="S513" s="26">
        <v>0</v>
      </c>
      <c r="T513" s="26">
        <v>0</v>
      </c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  <c r="AO513" s="73"/>
      <c r="AP513" s="73"/>
      <c r="AQ513" s="73"/>
      <c r="AR513" s="73"/>
      <c r="AS513" s="73"/>
      <c r="AT513" s="73"/>
      <c r="AU513" s="73"/>
      <c r="AV513" s="73"/>
      <c r="AW513" s="73"/>
      <c r="AX513" s="73"/>
      <c r="AY513" s="73"/>
      <c r="AZ513" s="73"/>
      <c r="BA513" s="73"/>
      <c r="BB513" s="73"/>
      <c r="BC513" s="73"/>
      <c r="BD513" s="73"/>
      <c r="BE513" s="73"/>
      <c r="BF513" s="73"/>
      <c r="BG513" s="73"/>
      <c r="BH513" s="73"/>
      <c r="BI513" s="73"/>
      <c r="BJ513" s="73"/>
      <c r="BK513" s="73"/>
      <c r="BL513" s="73"/>
      <c r="BM513" s="73"/>
      <c r="BN513" s="73"/>
      <c r="BO513" s="73"/>
      <c r="BP513" s="73"/>
      <c r="BQ513" s="73"/>
      <c r="BR513" s="73"/>
      <c r="BS513" s="73"/>
      <c r="BT513" s="73"/>
      <c r="BU513" s="73"/>
      <c r="BV513" s="73"/>
      <c r="BW513" s="73"/>
      <c r="BX513" s="73"/>
      <c r="BY513" s="73"/>
      <c r="BZ513" s="73"/>
      <c r="CA513" s="73"/>
      <c r="CB513" s="73"/>
      <c r="CC513" s="73"/>
      <c r="CD513" s="73"/>
      <c r="CE513" s="73"/>
      <c r="CF513" s="73"/>
      <c r="CG513" s="73"/>
      <c r="CH513" s="73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</row>
    <row r="514" spans="1:144" s="26" customFormat="1" ht="18" customHeight="1" hidden="1">
      <c r="A514" s="27"/>
      <c r="B514" s="28"/>
      <c r="C514" s="28" t="s">
        <v>126</v>
      </c>
      <c r="D514" s="29" t="s">
        <v>130</v>
      </c>
      <c r="E514" s="29"/>
      <c r="F514" s="171"/>
      <c r="G514" s="10">
        <v>12000</v>
      </c>
      <c r="H514" s="10">
        <v>12000</v>
      </c>
      <c r="I514" s="10">
        <v>12000</v>
      </c>
      <c r="J514" s="10">
        <v>12000</v>
      </c>
      <c r="K514" s="10">
        <v>0</v>
      </c>
      <c r="L514" s="10">
        <v>0</v>
      </c>
      <c r="M514" s="70">
        <v>0</v>
      </c>
      <c r="N514" s="70">
        <v>0</v>
      </c>
      <c r="O514" s="70">
        <v>0</v>
      </c>
      <c r="P514" s="70">
        <v>0</v>
      </c>
      <c r="Q514" s="10">
        <v>0</v>
      </c>
      <c r="R514" s="26">
        <v>0</v>
      </c>
      <c r="S514" s="26">
        <v>0</v>
      </c>
      <c r="T514" s="26">
        <v>0</v>
      </c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/>
      <c r="AU514" s="73"/>
      <c r="AV514" s="73"/>
      <c r="AW514" s="73"/>
      <c r="AX514" s="73"/>
      <c r="AY514" s="73"/>
      <c r="AZ514" s="73"/>
      <c r="BA514" s="73"/>
      <c r="BB514" s="73"/>
      <c r="BC514" s="73"/>
      <c r="BD514" s="73"/>
      <c r="BE514" s="73"/>
      <c r="BF514" s="73"/>
      <c r="BG514" s="73"/>
      <c r="BH514" s="73"/>
      <c r="BI514" s="73"/>
      <c r="BJ514" s="73"/>
      <c r="BK514" s="73"/>
      <c r="BL514" s="73"/>
      <c r="BM514" s="73"/>
      <c r="BN514" s="73"/>
      <c r="BO514" s="73"/>
      <c r="BP514" s="73"/>
      <c r="BQ514" s="73"/>
      <c r="BR514" s="73"/>
      <c r="BS514" s="73"/>
      <c r="BT514" s="73"/>
      <c r="BU514" s="73"/>
      <c r="BV514" s="73"/>
      <c r="BW514" s="73"/>
      <c r="BX514" s="73"/>
      <c r="BY514" s="73"/>
      <c r="BZ514" s="73"/>
      <c r="CA514" s="73"/>
      <c r="CB514" s="73"/>
      <c r="CC514" s="73"/>
      <c r="CD514" s="73"/>
      <c r="CE514" s="73"/>
      <c r="CF514" s="73"/>
      <c r="CG514" s="73"/>
      <c r="CH514" s="73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</row>
    <row r="515" spans="1:144" s="26" customFormat="1" ht="18" customHeight="1">
      <c r="A515" s="27"/>
      <c r="B515" s="28"/>
      <c r="C515" s="28">
        <v>4210</v>
      </c>
      <c r="D515" s="29" t="s">
        <v>131</v>
      </c>
      <c r="E515" s="29">
        <v>5000</v>
      </c>
      <c r="F515" s="171"/>
      <c r="G515" s="10">
        <v>68000</v>
      </c>
      <c r="H515" s="10">
        <v>68000</v>
      </c>
      <c r="I515" s="10">
        <v>68000</v>
      </c>
      <c r="J515" s="10">
        <v>0</v>
      </c>
      <c r="K515" s="10">
        <v>68000</v>
      </c>
      <c r="L515" s="10">
        <v>0</v>
      </c>
      <c r="M515" s="70">
        <v>0</v>
      </c>
      <c r="N515" s="70">
        <v>0</v>
      </c>
      <c r="O515" s="70">
        <v>0</v>
      </c>
      <c r="P515" s="70">
        <v>0</v>
      </c>
      <c r="Q515" s="10">
        <v>0</v>
      </c>
      <c r="R515" s="26">
        <v>0</v>
      </c>
      <c r="S515" s="26">
        <v>0</v>
      </c>
      <c r="T515" s="26">
        <v>0</v>
      </c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  <c r="AT515" s="73"/>
      <c r="AU515" s="73"/>
      <c r="AV515" s="73"/>
      <c r="AW515" s="73"/>
      <c r="AX515" s="73"/>
      <c r="AY515" s="73"/>
      <c r="AZ515" s="73"/>
      <c r="BA515" s="73"/>
      <c r="BB515" s="73"/>
      <c r="BC515" s="73"/>
      <c r="BD515" s="73"/>
      <c r="BE515" s="73"/>
      <c r="BF515" s="73"/>
      <c r="BG515" s="73"/>
      <c r="BH515" s="73"/>
      <c r="BI515" s="73"/>
      <c r="BJ515" s="73"/>
      <c r="BK515" s="73"/>
      <c r="BL515" s="73"/>
      <c r="BM515" s="73"/>
      <c r="BN515" s="73"/>
      <c r="BO515" s="73"/>
      <c r="BP515" s="73"/>
      <c r="BQ515" s="73"/>
      <c r="BR515" s="73"/>
      <c r="BS515" s="73"/>
      <c r="BT515" s="73"/>
      <c r="BU515" s="73"/>
      <c r="BV515" s="73"/>
      <c r="BW515" s="73"/>
      <c r="BX515" s="73"/>
      <c r="BY515" s="73"/>
      <c r="BZ515" s="73"/>
      <c r="CA515" s="73"/>
      <c r="CB515" s="73"/>
      <c r="CC515" s="73"/>
      <c r="CD515" s="73"/>
      <c r="CE515" s="73"/>
      <c r="CF515" s="73"/>
      <c r="CG515" s="73"/>
      <c r="CH515" s="73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</row>
    <row r="516" spans="1:144" s="26" customFormat="1" ht="18" customHeight="1" hidden="1">
      <c r="A516" s="27"/>
      <c r="B516" s="28"/>
      <c r="C516" s="28">
        <v>4260</v>
      </c>
      <c r="D516" s="29" t="s">
        <v>139</v>
      </c>
      <c r="E516" s="29"/>
      <c r="F516" s="171"/>
      <c r="G516" s="10">
        <v>2500</v>
      </c>
      <c r="H516" s="10">
        <v>2500</v>
      </c>
      <c r="I516" s="10">
        <v>2500</v>
      </c>
      <c r="J516" s="10">
        <v>0</v>
      </c>
      <c r="K516" s="10">
        <v>2500</v>
      </c>
      <c r="L516" s="10">
        <v>0</v>
      </c>
      <c r="M516" s="70">
        <v>0</v>
      </c>
      <c r="N516" s="70">
        <v>0</v>
      </c>
      <c r="O516" s="70">
        <v>0</v>
      </c>
      <c r="P516" s="70">
        <v>0</v>
      </c>
      <c r="Q516" s="10">
        <v>0</v>
      </c>
      <c r="R516" s="26">
        <v>0</v>
      </c>
      <c r="S516" s="26">
        <v>0</v>
      </c>
      <c r="T516" s="26">
        <v>0</v>
      </c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  <c r="AT516" s="73"/>
      <c r="AU516" s="73"/>
      <c r="AV516" s="73"/>
      <c r="AW516" s="73"/>
      <c r="AX516" s="73"/>
      <c r="AY516" s="73"/>
      <c r="AZ516" s="73"/>
      <c r="BA516" s="73"/>
      <c r="BB516" s="73"/>
      <c r="BC516" s="73"/>
      <c r="BD516" s="73"/>
      <c r="BE516" s="73"/>
      <c r="BF516" s="73"/>
      <c r="BG516" s="73"/>
      <c r="BH516" s="73"/>
      <c r="BI516" s="73"/>
      <c r="BJ516" s="73"/>
      <c r="BK516" s="73"/>
      <c r="BL516" s="73"/>
      <c r="BM516" s="73"/>
      <c r="BN516" s="73"/>
      <c r="BO516" s="73"/>
      <c r="BP516" s="73"/>
      <c r="BQ516" s="73"/>
      <c r="BR516" s="73"/>
      <c r="BS516" s="73"/>
      <c r="BT516" s="73"/>
      <c r="BU516" s="73"/>
      <c r="BV516" s="73"/>
      <c r="BW516" s="73"/>
      <c r="BX516" s="73"/>
      <c r="BY516" s="73"/>
      <c r="BZ516" s="73"/>
      <c r="CA516" s="73"/>
      <c r="CB516" s="73"/>
      <c r="CC516" s="73"/>
      <c r="CD516" s="73"/>
      <c r="CE516" s="73"/>
      <c r="CF516" s="73"/>
      <c r="CG516" s="73"/>
      <c r="CH516" s="73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</row>
    <row r="517" spans="1:144" s="26" customFormat="1" ht="18" customHeight="1">
      <c r="A517" s="27"/>
      <c r="B517" s="28"/>
      <c r="C517" s="28" t="s">
        <v>137</v>
      </c>
      <c r="D517" s="29" t="s">
        <v>132</v>
      </c>
      <c r="E517" s="29">
        <v>6500</v>
      </c>
      <c r="F517" s="171"/>
      <c r="G517" s="10">
        <v>8900</v>
      </c>
      <c r="H517" s="10">
        <v>8900</v>
      </c>
      <c r="I517" s="10">
        <v>8900</v>
      </c>
      <c r="J517" s="10">
        <v>0</v>
      </c>
      <c r="K517" s="10">
        <v>8900</v>
      </c>
      <c r="L517" s="10">
        <v>0</v>
      </c>
      <c r="M517" s="70">
        <v>0</v>
      </c>
      <c r="N517" s="70">
        <v>0</v>
      </c>
      <c r="O517" s="70">
        <v>0</v>
      </c>
      <c r="P517" s="70">
        <v>0</v>
      </c>
      <c r="Q517" s="10">
        <v>0</v>
      </c>
      <c r="R517" s="26">
        <v>0</v>
      </c>
      <c r="S517" s="26">
        <v>0</v>
      </c>
      <c r="T517" s="26">
        <v>0</v>
      </c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3"/>
      <c r="AS517" s="73"/>
      <c r="AT517" s="73"/>
      <c r="AU517" s="73"/>
      <c r="AV517" s="73"/>
      <c r="AW517" s="73"/>
      <c r="AX517" s="73"/>
      <c r="AY517" s="73"/>
      <c r="AZ517" s="73"/>
      <c r="BA517" s="73"/>
      <c r="BB517" s="73"/>
      <c r="BC517" s="73"/>
      <c r="BD517" s="73"/>
      <c r="BE517" s="73"/>
      <c r="BF517" s="73"/>
      <c r="BG517" s="73"/>
      <c r="BH517" s="73"/>
      <c r="BI517" s="73"/>
      <c r="BJ517" s="73"/>
      <c r="BK517" s="73"/>
      <c r="BL517" s="73"/>
      <c r="BM517" s="73"/>
      <c r="BN517" s="73"/>
      <c r="BO517" s="73"/>
      <c r="BP517" s="73"/>
      <c r="BQ517" s="73"/>
      <c r="BR517" s="73"/>
      <c r="BS517" s="73"/>
      <c r="BT517" s="73"/>
      <c r="BU517" s="73"/>
      <c r="BV517" s="73"/>
      <c r="BW517" s="73"/>
      <c r="BX517" s="73"/>
      <c r="BY517" s="73"/>
      <c r="BZ517" s="73"/>
      <c r="CA517" s="73"/>
      <c r="CB517" s="73"/>
      <c r="CC517" s="73"/>
      <c r="CD517" s="73"/>
      <c r="CE517" s="73"/>
      <c r="CF517" s="73"/>
      <c r="CG517" s="73"/>
      <c r="CH517" s="73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</row>
    <row r="518" spans="1:144" s="26" customFormat="1" ht="18" customHeight="1" hidden="1">
      <c r="A518" s="27"/>
      <c r="B518" s="28"/>
      <c r="C518" s="28">
        <v>4300</v>
      </c>
      <c r="D518" s="29" t="s">
        <v>133</v>
      </c>
      <c r="E518" s="29"/>
      <c r="F518" s="171"/>
      <c r="G518" s="10">
        <v>55000</v>
      </c>
      <c r="H518" s="10">
        <v>55000</v>
      </c>
      <c r="I518" s="10">
        <v>55000</v>
      </c>
      <c r="J518" s="10">
        <v>0</v>
      </c>
      <c r="K518" s="10">
        <v>55000</v>
      </c>
      <c r="L518" s="10">
        <v>0</v>
      </c>
      <c r="M518" s="70">
        <v>0</v>
      </c>
      <c r="N518" s="70">
        <v>0</v>
      </c>
      <c r="O518" s="70">
        <v>0</v>
      </c>
      <c r="P518" s="70">
        <v>0</v>
      </c>
      <c r="Q518" s="10">
        <v>0</v>
      </c>
      <c r="R518" s="26">
        <v>0</v>
      </c>
      <c r="S518" s="26">
        <v>0</v>
      </c>
      <c r="T518" s="26">
        <v>0</v>
      </c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3"/>
      <c r="AS518" s="73"/>
      <c r="AT518" s="73"/>
      <c r="AU518" s="73"/>
      <c r="AV518" s="73"/>
      <c r="AW518" s="73"/>
      <c r="AX518" s="73"/>
      <c r="AY518" s="73"/>
      <c r="AZ518" s="73"/>
      <c r="BA518" s="73"/>
      <c r="BB518" s="73"/>
      <c r="BC518" s="73"/>
      <c r="BD518" s="73"/>
      <c r="BE518" s="73"/>
      <c r="BF518" s="73"/>
      <c r="BG518" s="73"/>
      <c r="BH518" s="73"/>
      <c r="BI518" s="73"/>
      <c r="BJ518" s="73"/>
      <c r="BK518" s="73"/>
      <c r="BL518" s="73"/>
      <c r="BM518" s="73"/>
      <c r="BN518" s="73"/>
      <c r="BO518" s="73"/>
      <c r="BP518" s="73"/>
      <c r="BQ518" s="73"/>
      <c r="BR518" s="73"/>
      <c r="BS518" s="73"/>
      <c r="BT518" s="73"/>
      <c r="BU518" s="73"/>
      <c r="BV518" s="73"/>
      <c r="BW518" s="73"/>
      <c r="BX518" s="73"/>
      <c r="BY518" s="73"/>
      <c r="BZ518" s="73"/>
      <c r="CA518" s="73"/>
      <c r="CB518" s="73"/>
      <c r="CC518" s="73"/>
      <c r="CD518" s="73"/>
      <c r="CE518" s="73"/>
      <c r="CF518" s="73"/>
      <c r="CG518" s="73"/>
      <c r="CH518" s="73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</row>
    <row r="519" spans="1:144" s="26" customFormat="1" ht="18" customHeight="1" hidden="1">
      <c r="A519" s="27"/>
      <c r="B519" s="28"/>
      <c r="C519" s="28" t="s">
        <v>127</v>
      </c>
      <c r="D519" s="29" t="s">
        <v>134</v>
      </c>
      <c r="E519" s="29"/>
      <c r="F519" s="171"/>
      <c r="G519" s="10">
        <v>600</v>
      </c>
      <c r="H519" s="10">
        <v>600</v>
      </c>
      <c r="I519" s="10">
        <v>600</v>
      </c>
      <c r="J519" s="10">
        <v>0</v>
      </c>
      <c r="K519" s="10">
        <v>600</v>
      </c>
      <c r="L519" s="10">
        <v>0</v>
      </c>
      <c r="M519" s="70">
        <v>0</v>
      </c>
      <c r="N519" s="70">
        <v>0</v>
      </c>
      <c r="O519" s="70">
        <v>0</v>
      </c>
      <c r="P519" s="70">
        <v>0</v>
      </c>
      <c r="Q519" s="10">
        <v>0</v>
      </c>
      <c r="R519" s="26">
        <v>0</v>
      </c>
      <c r="S519" s="26">
        <v>0</v>
      </c>
      <c r="T519" s="26">
        <v>0</v>
      </c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  <c r="AI519" s="73"/>
      <c r="AJ519" s="73"/>
      <c r="AK519" s="73"/>
      <c r="AL519" s="73"/>
      <c r="AM519" s="73"/>
      <c r="AN519" s="73"/>
      <c r="AO519" s="73"/>
      <c r="AP519" s="73"/>
      <c r="AQ519" s="73"/>
      <c r="AR519" s="73"/>
      <c r="AS519" s="73"/>
      <c r="AT519" s="73"/>
      <c r="AU519" s="73"/>
      <c r="AV519" s="73"/>
      <c r="AW519" s="73"/>
      <c r="AX519" s="73"/>
      <c r="AY519" s="73"/>
      <c r="AZ519" s="73"/>
      <c r="BA519" s="73"/>
      <c r="BB519" s="73"/>
      <c r="BC519" s="73"/>
      <c r="BD519" s="73"/>
      <c r="BE519" s="73"/>
      <c r="BF519" s="73"/>
      <c r="BG519" s="73"/>
      <c r="BH519" s="73"/>
      <c r="BI519" s="73"/>
      <c r="BJ519" s="73"/>
      <c r="BK519" s="73"/>
      <c r="BL519" s="73"/>
      <c r="BM519" s="73"/>
      <c r="BN519" s="73"/>
      <c r="BO519" s="73"/>
      <c r="BP519" s="73"/>
      <c r="BQ519" s="73"/>
      <c r="BR519" s="73"/>
      <c r="BS519" s="73"/>
      <c r="BT519" s="73"/>
      <c r="BU519" s="73"/>
      <c r="BV519" s="73"/>
      <c r="BW519" s="73"/>
      <c r="BX519" s="73"/>
      <c r="BY519" s="73"/>
      <c r="BZ519" s="73"/>
      <c r="CA519" s="73"/>
      <c r="CB519" s="73"/>
      <c r="CC519" s="73"/>
      <c r="CD519" s="73"/>
      <c r="CE519" s="73"/>
      <c r="CF519" s="73"/>
      <c r="CG519" s="73"/>
      <c r="CH519" s="73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</row>
    <row r="520" spans="1:144" s="26" customFormat="1" ht="27.75" customHeight="1" hidden="1">
      <c r="A520" s="27"/>
      <c r="B520" s="28">
        <v>90004</v>
      </c>
      <c r="C520" s="28"/>
      <c r="D520" s="29" t="s">
        <v>502</v>
      </c>
      <c r="E520" s="29">
        <f>SUM(E521:E527)</f>
        <v>0</v>
      </c>
      <c r="F520" s="171">
        <f>SUM(F521:F527)</f>
        <v>0</v>
      </c>
      <c r="G520" s="29">
        <f aca="true" t="shared" si="64" ref="G520:L520">SUM(G521:G527)</f>
        <v>84691</v>
      </c>
      <c r="H520" s="29">
        <f t="shared" si="64"/>
        <v>84691</v>
      </c>
      <c r="I520" s="29">
        <f t="shared" si="64"/>
        <v>84691</v>
      </c>
      <c r="J520" s="29">
        <f t="shared" si="64"/>
        <v>1500</v>
      </c>
      <c r="K520" s="29">
        <f t="shared" si="64"/>
        <v>83191</v>
      </c>
      <c r="L520" s="29">
        <f t="shared" si="64"/>
        <v>0</v>
      </c>
      <c r="M520" s="70">
        <v>0</v>
      </c>
      <c r="N520" s="70">
        <v>0</v>
      </c>
      <c r="O520" s="70">
        <v>0</v>
      </c>
      <c r="P520" s="70">
        <v>0</v>
      </c>
      <c r="Q520" s="10">
        <v>0</v>
      </c>
      <c r="S520" s="26">
        <v>0</v>
      </c>
      <c r="T520" s="26">
        <v>0</v>
      </c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3"/>
      <c r="AS520" s="73"/>
      <c r="AT520" s="73"/>
      <c r="AU520" s="73"/>
      <c r="AV520" s="73"/>
      <c r="AW520" s="73"/>
      <c r="AX520" s="73"/>
      <c r="AY520" s="73"/>
      <c r="AZ520" s="73"/>
      <c r="BA520" s="73"/>
      <c r="BB520" s="73"/>
      <c r="BC520" s="73"/>
      <c r="BD520" s="73"/>
      <c r="BE520" s="73"/>
      <c r="BF520" s="73"/>
      <c r="BG520" s="73"/>
      <c r="BH520" s="73"/>
      <c r="BI520" s="73"/>
      <c r="BJ520" s="73"/>
      <c r="BK520" s="73"/>
      <c r="BL520" s="73"/>
      <c r="BM520" s="73"/>
      <c r="BN520" s="73"/>
      <c r="BO520" s="73"/>
      <c r="BP520" s="73"/>
      <c r="BQ520" s="73"/>
      <c r="BR520" s="73"/>
      <c r="BS520" s="73"/>
      <c r="BT520" s="73"/>
      <c r="BU520" s="73"/>
      <c r="BV520" s="73"/>
      <c r="BW520" s="73"/>
      <c r="BX520" s="73"/>
      <c r="BY520" s="73"/>
      <c r="BZ520" s="73"/>
      <c r="CA520" s="73"/>
      <c r="CB520" s="73"/>
      <c r="CC520" s="73"/>
      <c r="CD520" s="73"/>
      <c r="CE520" s="73"/>
      <c r="CF520" s="73"/>
      <c r="CG520" s="73"/>
      <c r="CH520" s="73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</row>
    <row r="521" spans="1:144" s="26" customFormat="1" ht="18" customHeight="1" hidden="1">
      <c r="A521" s="27"/>
      <c r="B521" s="28"/>
      <c r="C521" s="28">
        <v>4110</v>
      </c>
      <c r="D521" s="29" t="s">
        <v>129</v>
      </c>
      <c r="E521" s="29"/>
      <c r="F521" s="171"/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70">
        <v>0</v>
      </c>
      <c r="N521" s="70">
        <v>0</v>
      </c>
      <c r="O521" s="70">
        <v>0</v>
      </c>
      <c r="P521" s="70">
        <v>0</v>
      </c>
      <c r="Q521" s="10">
        <v>0</v>
      </c>
      <c r="S521" s="26">
        <v>0</v>
      </c>
      <c r="T521" s="26">
        <v>0</v>
      </c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3"/>
      <c r="AS521" s="73"/>
      <c r="AT521" s="73"/>
      <c r="AU521" s="73"/>
      <c r="AV521" s="73"/>
      <c r="AW521" s="73"/>
      <c r="AX521" s="73"/>
      <c r="AY521" s="73"/>
      <c r="AZ521" s="73"/>
      <c r="BA521" s="73"/>
      <c r="BB521" s="73"/>
      <c r="BC521" s="73"/>
      <c r="BD521" s="73"/>
      <c r="BE521" s="73"/>
      <c r="BF521" s="73"/>
      <c r="BG521" s="73"/>
      <c r="BH521" s="73"/>
      <c r="BI521" s="73"/>
      <c r="BJ521" s="73"/>
      <c r="BK521" s="73"/>
      <c r="BL521" s="73"/>
      <c r="BM521" s="73"/>
      <c r="BN521" s="73"/>
      <c r="BO521" s="73"/>
      <c r="BP521" s="73"/>
      <c r="BQ521" s="73"/>
      <c r="BR521" s="73"/>
      <c r="BS521" s="73"/>
      <c r="BT521" s="73"/>
      <c r="BU521" s="73"/>
      <c r="BV521" s="73"/>
      <c r="BW521" s="73"/>
      <c r="BX521" s="73"/>
      <c r="BY521" s="73"/>
      <c r="BZ521" s="73"/>
      <c r="CA521" s="73"/>
      <c r="CB521" s="73"/>
      <c r="CC521" s="73"/>
      <c r="CD521" s="73"/>
      <c r="CE521" s="73"/>
      <c r="CF521" s="73"/>
      <c r="CG521" s="73"/>
      <c r="CH521" s="73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</row>
    <row r="522" spans="1:144" s="26" customFormat="1" ht="18" customHeight="1" hidden="1">
      <c r="A522" s="27"/>
      <c r="B522" s="28"/>
      <c r="C522" s="28">
        <v>4120</v>
      </c>
      <c r="D522" s="29" t="s">
        <v>162</v>
      </c>
      <c r="E522" s="29"/>
      <c r="F522" s="171"/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70">
        <v>0</v>
      </c>
      <c r="N522" s="70">
        <v>0</v>
      </c>
      <c r="O522" s="70">
        <v>0</v>
      </c>
      <c r="P522" s="70">
        <v>0</v>
      </c>
      <c r="Q522" s="10">
        <v>0</v>
      </c>
      <c r="R522" s="26">
        <v>0</v>
      </c>
      <c r="S522" s="26">
        <v>0</v>
      </c>
      <c r="T522" s="26">
        <v>0</v>
      </c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  <c r="AI522" s="73"/>
      <c r="AJ522" s="73"/>
      <c r="AK522" s="73"/>
      <c r="AL522" s="73"/>
      <c r="AM522" s="73"/>
      <c r="AN522" s="73"/>
      <c r="AO522" s="73"/>
      <c r="AP522" s="73"/>
      <c r="AQ522" s="73"/>
      <c r="AR522" s="73"/>
      <c r="AS522" s="73"/>
      <c r="AT522" s="73"/>
      <c r="AU522" s="73"/>
      <c r="AV522" s="73"/>
      <c r="AW522" s="73"/>
      <c r="AX522" s="73"/>
      <c r="AY522" s="73"/>
      <c r="AZ522" s="73"/>
      <c r="BA522" s="73"/>
      <c r="BB522" s="73"/>
      <c r="BC522" s="73"/>
      <c r="BD522" s="73"/>
      <c r="BE522" s="73"/>
      <c r="BF522" s="73"/>
      <c r="BG522" s="73"/>
      <c r="BH522" s="73"/>
      <c r="BI522" s="73"/>
      <c r="BJ522" s="73"/>
      <c r="BK522" s="73"/>
      <c r="BL522" s="73"/>
      <c r="BM522" s="73"/>
      <c r="BN522" s="73"/>
      <c r="BO522" s="73"/>
      <c r="BP522" s="73"/>
      <c r="BQ522" s="73"/>
      <c r="BR522" s="73"/>
      <c r="BS522" s="73"/>
      <c r="BT522" s="73"/>
      <c r="BU522" s="73"/>
      <c r="BV522" s="73"/>
      <c r="BW522" s="73"/>
      <c r="BX522" s="73"/>
      <c r="BY522" s="73"/>
      <c r="BZ522" s="73"/>
      <c r="CA522" s="73"/>
      <c r="CB522" s="73"/>
      <c r="CC522" s="73"/>
      <c r="CD522" s="73"/>
      <c r="CE522" s="73"/>
      <c r="CF522" s="73"/>
      <c r="CG522" s="73"/>
      <c r="CH522" s="73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</row>
    <row r="523" spans="1:144" s="26" customFormat="1" ht="18" customHeight="1" hidden="1">
      <c r="A523" s="27"/>
      <c r="B523" s="28"/>
      <c r="C523" s="28" t="s">
        <v>126</v>
      </c>
      <c r="D523" s="29" t="s">
        <v>130</v>
      </c>
      <c r="E523" s="29"/>
      <c r="F523" s="171"/>
      <c r="G523" s="10">
        <v>1500</v>
      </c>
      <c r="H523" s="10">
        <v>1500</v>
      </c>
      <c r="I523" s="10">
        <v>1500</v>
      </c>
      <c r="J523" s="10">
        <v>1500</v>
      </c>
      <c r="K523" s="10">
        <v>0</v>
      </c>
      <c r="L523" s="10">
        <v>0</v>
      </c>
      <c r="M523" s="70">
        <v>0</v>
      </c>
      <c r="N523" s="70">
        <v>0</v>
      </c>
      <c r="O523" s="70">
        <v>0</v>
      </c>
      <c r="P523" s="70">
        <v>0</v>
      </c>
      <c r="Q523" s="10">
        <v>0</v>
      </c>
      <c r="R523" s="26">
        <v>0</v>
      </c>
      <c r="S523" s="26">
        <v>0</v>
      </c>
      <c r="T523" s="26">
        <v>0</v>
      </c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  <c r="AL523" s="73"/>
      <c r="AM523" s="73"/>
      <c r="AN523" s="73"/>
      <c r="AO523" s="73"/>
      <c r="AP523" s="73"/>
      <c r="AQ523" s="73"/>
      <c r="AR523" s="73"/>
      <c r="AS523" s="73"/>
      <c r="AT523" s="73"/>
      <c r="AU523" s="73"/>
      <c r="AV523" s="73"/>
      <c r="AW523" s="73"/>
      <c r="AX523" s="73"/>
      <c r="AY523" s="73"/>
      <c r="AZ523" s="73"/>
      <c r="BA523" s="73"/>
      <c r="BB523" s="73"/>
      <c r="BC523" s="73"/>
      <c r="BD523" s="73"/>
      <c r="BE523" s="73"/>
      <c r="BF523" s="73"/>
      <c r="BG523" s="73"/>
      <c r="BH523" s="73"/>
      <c r="BI523" s="73"/>
      <c r="BJ523" s="73"/>
      <c r="BK523" s="73"/>
      <c r="BL523" s="73"/>
      <c r="BM523" s="73"/>
      <c r="BN523" s="73"/>
      <c r="BO523" s="73"/>
      <c r="BP523" s="73"/>
      <c r="BQ523" s="73"/>
      <c r="BR523" s="73"/>
      <c r="BS523" s="73"/>
      <c r="BT523" s="73"/>
      <c r="BU523" s="73"/>
      <c r="BV523" s="73"/>
      <c r="BW523" s="73"/>
      <c r="BX523" s="73"/>
      <c r="BY523" s="73"/>
      <c r="BZ523" s="73"/>
      <c r="CA523" s="73"/>
      <c r="CB523" s="73"/>
      <c r="CC523" s="73"/>
      <c r="CD523" s="73"/>
      <c r="CE523" s="73"/>
      <c r="CF523" s="73"/>
      <c r="CG523" s="73"/>
      <c r="CH523" s="73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</row>
    <row r="524" spans="1:144" s="26" customFormat="1" ht="18" customHeight="1" hidden="1">
      <c r="A524" s="27"/>
      <c r="B524" s="28"/>
      <c r="C524" s="28">
        <v>4210</v>
      </c>
      <c r="D524" s="29" t="s">
        <v>131</v>
      </c>
      <c r="E524" s="29"/>
      <c r="F524" s="171"/>
      <c r="G524" s="10">
        <v>66091</v>
      </c>
      <c r="H524" s="10">
        <v>66091</v>
      </c>
      <c r="I524" s="10">
        <v>66091</v>
      </c>
      <c r="J524" s="10">
        <v>0</v>
      </c>
      <c r="K524" s="10">
        <v>66091</v>
      </c>
      <c r="L524" s="10">
        <v>0</v>
      </c>
      <c r="M524" s="70">
        <v>0</v>
      </c>
      <c r="N524" s="70">
        <v>0</v>
      </c>
      <c r="O524" s="70">
        <v>0</v>
      </c>
      <c r="P524" s="70">
        <v>0</v>
      </c>
      <c r="Q524" s="10">
        <v>0</v>
      </c>
      <c r="R524" s="26">
        <v>0</v>
      </c>
      <c r="S524" s="26">
        <v>0</v>
      </c>
      <c r="T524" s="26">
        <v>0</v>
      </c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  <c r="AL524" s="73"/>
      <c r="AM524" s="73"/>
      <c r="AN524" s="73"/>
      <c r="AO524" s="73"/>
      <c r="AP524" s="73"/>
      <c r="AQ524" s="73"/>
      <c r="AR524" s="73"/>
      <c r="AS524" s="73"/>
      <c r="AT524" s="73"/>
      <c r="AU524" s="73"/>
      <c r="AV524" s="73"/>
      <c r="AW524" s="73"/>
      <c r="AX524" s="73"/>
      <c r="AY524" s="73"/>
      <c r="AZ524" s="73"/>
      <c r="BA524" s="73"/>
      <c r="BB524" s="73"/>
      <c r="BC524" s="73"/>
      <c r="BD524" s="73"/>
      <c r="BE524" s="73"/>
      <c r="BF524" s="73"/>
      <c r="BG524" s="73"/>
      <c r="BH524" s="73"/>
      <c r="BI524" s="73"/>
      <c r="BJ524" s="73"/>
      <c r="BK524" s="73"/>
      <c r="BL524" s="73"/>
      <c r="BM524" s="73"/>
      <c r="BN524" s="73"/>
      <c r="BO524" s="73"/>
      <c r="BP524" s="73"/>
      <c r="BQ524" s="73"/>
      <c r="BR524" s="73"/>
      <c r="BS524" s="73"/>
      <c r="BT524" s="73"/>
      <c r="BU524" s="73"/>
      <c r="BV524" s="73"/>
      <c r="BW524" s="73"/>
      <c r="BX524" s="73"/>
      <c r="BY524" s="73"/>
      <c r="BZ524" s="73"/>
      <c r="CA524" s="73"/>
      <c r="CB524" s="73"/>
      <c r="CC524" s="73"/>
      <c r="CD524" s="73"/>
      <c r="CE524" s="73"/>
      <c r="CF524" s="73"/>
      <c r="CG524" s="73"/>
      <c r="CH524" s="73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</row>
    <row r="525" spans="1:144" s="26" customFormat="1" ht="18" customHeight="1" hidden="1">
      <c r="A525" s="27"/>
      <c r="B525" s="28"/>
      <c r="C525" s="28" t="s">
        <v>136</v>
      </c>
      <c r="D525" s="29" t="s">
        <v>139</v>
      </c>
      <c r="E525" s="29"/>
      <c r="F525" s="171"/>
      <c r="G525" s="10">
        <v>600</v>
      </c>
      <c r="H525" s="10">
        <v>600</v>
      </c>
      <c r="I525" s="10">
        <v>600</v>
      </c>
      <c r="J525" s="10">
        <v>0</v>
      </c>
      <c r="K525" s="10">
        <v>600</v>
      </c>
      <c r="L525" s="10">
        <v>0</v>
      </c>
      <c r="M525" s="70">
        <v>0</v>
      </c>
      <c r="N525" s="70">
        <v>0</v>
      </c>
      <c r="O525" s="70">
        <v>0</v>
      </c>
      <c r="P525" s="70">
        <v>0</v>
      </c>
      <c r="Q525" s="10">
        <v>0</v>
      </c>
      <c r="R525" s="26">
        <v>0</v>
      </c>
      <c r="S525" s="26">
        <v>0</v>
      </c>
      <c r="T525" s="26">
        <v>0</v>
      </c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  <c r="AV525" s="73"/>
      <c r="AW525" s="73"/>
      <c r="AX525" s="73"/>
      <c r="AY525" s="73"/>
      <c r="AZ525" s="73"/>
      <c r="BA525" s="73"/>
      <c r="BB525" s="73"/>
      <c r="BC525" s="73"/>
      <c r="BD525" s="73"/>
      <c r="BE525" s="73"/>
      <c r="BF525" s="73"/>
      <c r="BG525" s="73"/>
      <c r="BH525" s="73"/>
      <c r="BI525" s="73"/>
      <c r="BJ525" s="73"/>
      <c r="BK525" s="73"/>
      <c r="BL525" s="73"/>
      <c r="BM525" s="73"/>
      <c r="BN525" s="73"/>
      <c r="BO525" s="73"/>
      <c r="BP525" s="73"/>
      <c r="BQ525" s="73"/>
      <c r="BR525" s="73"/>
      <c r="BS525" s="73"/>
      <c r="BT525" s="73"/>
      <c r="BU525" s="73"/>
      <c r="BV525" s="73"/>
      <c r="BW525" s="73"/>
      <c r="BX525" s="73"/>
      <c r="BY525" s="73"/>
      <c r="BZ525" s="73"/>
      <c r="CA525" s="73"/>
      <c r="CB525" s="73"/>
      <c r="CC525" s="73"/>
      <c r="CD525" s="73"/>
      <c r="CE525" s="73"/>
      <c r="CF525" s="73"/>
      <c r="CG525" s="73"/>
      <c r="CH525" s="73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</row>
    <row r="526" spans="1:144" s="26" customFormat="1" ht="18" customHeight="1" hidden="1">
      <c r="A526" s="27"/>
      <c r="B526" s="28"/>
      <c r="C526" s="28">
        <v>4270</v>
      </c>
      <c r="D526" s="29" t="s">
        <v>132</v>
      </c>
      <c r="E526" s="29"/>
      <c r="F526" s="171"/>
      <c r="G526" s="10">
        <v>1000</v>
      </c>
      <c r="H526" s="10">
        <v>1000</v>
      </c>
      <c r="I526" s="10">
        <v>1000</v>
      </c>
      <c r="J526" s="10">
        <v>0</v>
      </c>
      <c r="K526" s="10">
        <v>1000</v>
      </c>
      <c r="L526" s="10">
        <v>0</v>
      </c>
      <c r="M526" s="70">
        <v>0</v>
      </c>
      <c r="N526" s="70">
        <v>0</v>
      </c>
      <c r="O526" s="70">
        <v>0</v>
      </c>
      <c r="P526" s="70">
        <v>0</v>
      </c>
      <c r="Q526" s="10">
        <v>0</v>
      </c>
      <c r="S526" s="26">
        <v>0</v>
      </c>
      <c r="T526" s="26">
        <v>0</v>
      </c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  <c r="AI526" s="73"/>
      <c r="AJ526" s="73"/>
      <c r="AK526" s="73"/>
      <c r="AL526" s="73"/>
      <c r="AM526" s="73"/>
      <c r="AN526" s="73"/>
      <c r="AO526" s="73"/>
      <c r="AP526" s="73"/>
      <c r="AQ526" s="73"/>
      <c r="AR526" s="73"/>
      <c r="AS526" s="73"/>
      <c r="AT526" s="73"/>
      <c r="AU526" s="73"/>
      <c r="AV526" s="73"/>
      <c r="AW526" s="73"/>
      <c r="AX526" s="73"/>
      <c r="AY526" s="73"/>
      <c r="AZ526" s="73"/>
      <c r="BA526" s="73"/>
      <c r="BB526" s="73"/>
      <c r="BC526" s="73"/>
      <c r="BD526" s="73"/>
      <c r="BE526" s="73"/>
      <c r="BF526" s="73"/>
      <c r="BG526" s="73"/>
      <c r="BH526" s="73"/>
      <c r="BI526" s="73"/>
      <c r="BJ526" s="73"/>
      <c r="BK526" s="73"/>
      <c r="BL526" s="73"/>
      <c r="BM526" s="73"/>
      <c r="BN526" s="73"/>
      <c r="BO526" s="73"/>
      <c r="BP526" s="73"/>
      <c r="BQ526" s="73"/>
      <c r="BR526" s="73"/>
      <c r="BS526" s="73"/>
      <c r="BT526" s="73"/>
      <c r="BU526" s="73"/>
      <c r="BV526" s="73"/>
      <c r="BW526" s="73"/>
      <c r="BX526" s="73"/>
      <c r="BY526" s="73"/>
      <c r="BZ526" s="73"/>
      <c r="CA526" s="73"/>
      <c r="CB526" s="73"/>
      <c r="CC526" s="73"/>
      <c r="CD526" s="73"/>
      <c r="CE526" s="73"/>
      <c r="CF526" s="73"/>
      <c r="CG526" s="73"/>
      <c r="CH526" s="73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</row>
    <row r="527" spans="1:144" s="26" customFormat="1" ht="18" customHeight="1" hidden="1">
      <c r="A527" s="27"/>
      <c r="B527" s="28"/>
      <c r="C527" s="28">
        <v>4300</v>
      </c>
      <c r="D527" s="29" t="s">
        <v>133</v>
      </c>
      <c r="E527" s="29"/>
      <c r="F527" s="171"/>
      <c r="G527" s="10">
        <v>15500</v>
      </c>
      <c r="H527" s="10">
        <v>15500</v>
      </c>
      <c r="I527" s="10">
        <v>15500</v>
      </c>
      <c r="J527" s="10">
        <v>0</v>
      </c>
      <c r="K527" s="10">
        <v>15500</v>
      </c>
      <c r="L527" s="10">
        <v>0</v>
      </c>
      <c r="M527" s="70">
        <v>0</v>
      </c>
      <c r="N527" s="70">
        <v>0</v>
      </c>
      <c r="O527" s="70">
        <v>0</v>
      </c>
      <c r="P527" s="70">
        <v>0</v>
      </c>
      <c r="Q527" s="10">
        <v>0</v>
      </c>
      <c r="S527" s="26">
        <v>0</v>
      </c>
      <c r="T527" s="26">
        <v>0</v>
      </c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  <c r="AV527" s="73"/>
      <c r="AW527" s="73"/>
      <c r="AX527" s="73"/>
      <c r="AY527" s="73"/>
      <c r="AZ527" s="73"/>
      <c r="BA527" s="73"/>
      <c r="BB527" s="73"/>
      <c r="BC527" s="73"/>
      <c r="BD527" s="73"/>
      <c r="BE527" s="73"/>
      <c r="BF527" s="73"/>
      <c r="BG527" s="73"/>
      <c r="BH527" s="73"/>
      <c r="BI527" s="73"/>
      <c r="BJ527" s="73"/>
      <c r="BK527" s="73"/>
      <c r="BL527" s="73"/>
      <c r="BM527" s="73"/>
      <c r="BN527" s="73"/>
      <c r="BO527" s="73"/>
      <c r="BP527" s="73"/>
      <c r="BQ527" s="73"/>
      <c r="BR527" s="73"/>
      <c r="BS527" s="73"/>
      <c r="BT527" s="73"/>
      <c r="BU527" s="73"/>
      <c r="BV527" s="73"/>
      <c r="BW527" s="73"/>
      <c r="BX527" s="73"/>
      <c r="BY527" s="73"/>
      <c r="BZ527" s="73"/>
      <c r="CA527" s="73"/>
      <c r="CB527" s="73"/>
      <c r="CC527" s="73"/>
      <c r="CD527" s="73"/>
      <c r="CE527" s="73"/>
      <c r="CF527" s="73"/>
      <c r="CG527" s="73"/>
      <c r="CH527" s="73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</row>
    <row r="528" spans="1:144" s="26" customFormat="1" ht="26.25" customHeight="1" hidden="1">
      <c r="A528" s="27"/>
      <c r="B528" s="28">
        <v>90008</v>
      </c>
      <c r="C528" s="28"/>
      <c r="D528" s="29" t="s">
        <v>419</v>
      </c>
      <c r="E528" s="29"/>
      <c r="F528" s="171"/>
      <c r="G528" s="29">
        <f aca="true" t="shared" si="65" ref="G528:L528">G529</f>
        <v>4000</v>
      </c>
      <c r="H528" s="29">
        <f t="shared" si="65"/>
        <v>4000</v>
      </c>
      <c r="I528" s="29">
        <f t="shared" si="65"/>
        <v>4000</v>
      </c>
      <c r="J528" s="29">
        <f t="shared" si="65"/>
        <v>0</v>
      </c>
      <c r="K528" s="29">
        <f t="shared" si="65"/>
        <v>4000</v>
      </c>
      <c r="L528" s="29">
        <f t="shared" si="65"/>
        <v>0</v>
      </c>
      <c r="M528" s="70">
        <v>0</v>
      </c>
      <c r="N528" s="70">
        <v>0</v>
      </c>
      <c r="O528" s="70">
        <v>0</v>
      </c>
      <c r="P528" s="70">
        <v>0</v>
      </c>
      <c r="Q528" s="10">
        <v>0</v>
      </c>
      <c r="R528" s="26">
        <v>0</v>
      </c>
      <c r="S528" s="26">
        <v>0</v>
      </c>
      <c r="T528" s="26">
        <v>0</v>
      </c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  <c r="AL528" s="73"/>
      <c r="AM528" s="73"/>
      <c r="AN528" s="73"/>
      <c r="AO528" s="73"/>
      <c r="AP528" s="73"/>
      <c r="AQ528" s="73"/>
      <c r="AR528" s="73"/>
      <c r="AS528" s="73"/>
      <c r="AT528" s="73"/>
      <c r="AU528" s="73"/>
      <c r="AV528" s="73"/>
      <c r="AW528" s="73"/>
      <c r="AX528" s="73"/>
      <c r="AY528" s="73"/>
      <c r="AZ528" s="73"/>
      <c r="BA528" s="73"/>
      <c r="BB528" s="73"/>
      <c r="BC528" s="73"/>
      <c r="BD528" s="73"/>
      <c r="BE528" s="73"/>
      <c r="BF528" s="73"/>
      <c r="BG528" s="73"/>
      <c r="BH528" s="73"/>
      <c r="BI528" s="73"/>
      <c r="BJ528" s="73"/>
      <c r="BK528" s="73"/>
      <c r="BL528" s="73"/>
      <c r="BM528" s="73"/>
      <c r="BN528" s="73"/>
      <c r="BO528" s="73"/>
      <c r="BP528" s="73"/>
      <c r="BQ528" s="73"/>
      <c r="BR528" s="73"/>
      <c r="BS528" s="73"/>
      <c r="BT528" s="73"/>
      <c r="BU528" s="73"/>
      <c r="BV528" s="73"/>
      <c r="BW528" s="73"/>
      <c r="BX528" s="73"/>
      <c r="BY528" s="73"/>
      <c r="BZ528" s="73"/>
      <c r="CA528" s="73"/>
      <c r="CB528" s="73"/>
      <c r="CC528" s="73"/>
      <c r="CD528" s="73"/>
      <c r="CE528" s="73"/>
      <c r="CF528" s="73"/>
      <c r="CG528" s="73"/>
      <c r="CH528" s="73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</row>
    <row r="529" spans="1:144" s="26" customFormat="1" ht="18" customHeight="1" hidden="1">
      <c r="A529" s="27"/>
      <c r="B529" s="28"/>
      <c r="C529" s="28">
        <v>4300</v>
      </c>
      <c r="D529" s="29" t="s">
        <v>133</v>
      </c>
      <c r="E529" s="29"/>
      <c r="F529" s="171"/>
      <c r="G529" s="10">
        <v>4000</v>
      </c>
      <c r="H529" s="10">
        <v>4000</v>
      </c>
      <c r="I529" s="10">
        <v>4000</v>
      </c>
      <c r="J529" s="10">
        <v>0</v>
      </c>
      <c r="K529" s="10">
        <v>4000</v>
      </c>
      <c r="L529" s="10">
        <v>0</v>
      </c>
      <c r="M529" s="70">
        <v>0</v>
      </c>
      <c r="N529" s="70">
        <v>0</v>
      </c>
      <c r="O529" s="70">
        <v>0</v>
      </c>
      <c r="P529" s="70">
        <v>0</v>
      </c>
      <c r="Q529" s="10">
        <v>0</v>
      </c>
      <c r="R529" s="26">
        <v>0</v>
      </c>
      <c r="S529" s="26">
        <v>0</v>
      </c>
      <c r="T529" s="26">
        <v>0</v>
      </c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  <c r="AT529" s="73"/>
      <c r="AU529" s="73"/>
      <c r="AV529" s="73"/>
      <c r="AW529" s="73"/>
      <c r="AX529" s="73"/>
      <c r="AY529" s="73"/>
      <c r="AZ529" s="73"/>
      <c r="BA529" s="73"/>
      <c r="BB529" s="73"/>
      <c r="BC529" s="73"/>
      <c r="BD529" s="73"/>
      <c r="BE529" s="73"/>
      <c r="BF529" s="73"/>
      <c r="BG529" s="73"/>
      <c r="BH529" s="73"/>
      <c r="BI529" s="73"/>
      <c r="BJ529" s="73"/>
      <c r="BK529" s="73"/>
      <c r="BL529" s="73"/>
      <c r="BM529" s="73"/>
      <c r="BN529" s="73"/>
      <c r="BO529" s="73"/>
      <c r="BP529" s="73"/>
      <c r="BQ529" s="73"/>
      <c r="BR529" s="73"/>
      <c r="BS529" s="73"/>
      <c r="BT529" s="73"/>
      <c r="BU529" s="73"/>
      <c r="BV529" s="73"/>
      <c r="BW529" s="73"/>
      <c r="BX529" s="73"/>
      <c r="BY529" s="73"/>
      <c r="BZ529" s="73"/>
      <c r="CA529" s="73"/>
      <c r="CB529" s="73"/>
      <c r="CC529" s="73"/>
      <c r="CD529" s="73"/>
      <c r="CE529" s="73"/>
      <c r="CF529" s="73"/>
      <c r="CG529" s="73"/>
      <c r="CH529" s="73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</row>
    <row r="530" spans="1:144" s="26" customFormat="1" ht="18" customHeight="1" hidden="1">
      <c r="A530" s="27"/>
      <c r="B530" s="28">
        <v>90015</v>
      </c>
      <c r="C530" s="28"/>
      <c r="D530" s="29" t="s">
        <v>231</v>
      </c>
      <c r="E530" s="29">
        <f>SUM(E531:E535)</f>
        <v>0</v>
      </c>
      <c r="F530" s="171">
        <f aca="true" t="shared" si="66" ref="F530:T530">SUM(F531:F535)</f>
        <v>0</v>
      </c>
      <c r="G530" s="29">
        <f t="shared" si="66"/>
        <v>291000</v>
      </c>
      <c r="H530" s="29">
        <f t="shared" si="66"/>
        <v>279000</v>
      </c>
      <c r="I530" s="29">
        <f t="shared" si="66"/>
        <v>279000</v>
      </c>
      <c r="J530" s="29">
        <f t="shared" si="66"/>
        <v>0</v>
      </c>
      <c r="K530" s="29">
        <f t="shared" si="66"/>
        <v>279000</v>
      </c>
      <c r="L530" s="29">
        <f t="shared" si="66"/>
        <v>0</v>
      </c>
      <c r="M530" s="29">
        <f t="shared" si="66"/>
        <v>0</v>
      </c>
      <c r="N530" s="29">
        <f t="shared" si="66"/>
        <v>0</v>
      </c>
      <c r="O530" s="29">
        <f t="shared" si="66"/>
        <v>0</v>
      </c>
      <c r="P530" s="29">
        <f t="shared" si="66"/>
        <v>0</v>
      </c>
      <c r="Q530" s="29">
        <f t="shared" si="66"/>
        <v>12000</v>
      </c>
      <c r="R530" s="29">
        <f t="shared" si="66"/>
        <v>12000</v>
      </c>
      <c r="S530" s="29">
        <f t="shared" si="66"/>
        <v>0</v>
      </c>
      <c r="T530" s="29">
        <f t="shared" si="66"/>
        <v>0</v>
      </c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  <c r="AV530" s="73"/>
      <c r="AW530" s="73"/>
      <c r="AX530" s="73"/>
      <c r="AY530" s="73"/>
      <c r="AZ530" s="73"/>
      <c r="BA530" s="73"/>
      <c r="BB530" s="73"/>
      <c r="BC530" s="73"/>
      <c r="BD530" s="73"/>
      <c r="BE530" s="73"/>
      <c r="BF530" s="73"/>
      <c r="BG530" s="73"/>
      <c r="BH530" s="73"/>
      <c r="BI530" s="73"/>
      <c r="BJ530" s="73"/>
      <c r="BK530" s="73"/>
      <c r="BL530" s="73"/>
      <c r="BM530" s="73"/>
      <c r="BN530" s="73"/>
      <c r="BO530" s="73"/>
      <c r="BP530" s="73"/>
      <c r="BQ530" s="73"/>
      <c r="BR530" s="73"/>
      <c r="BS530" s="73"/>
      <c r="BT530" s="73"/>
      <c r="BU530" s="73"/>
      <c r="BV530" s="73"/>
      <c r="BW530" s="73"/>
      <c r="BX530" s="73"/>
      <c r="BY530" s="73"/>
      <c r="BZ530" s="73"/>
      <c r="CA530" s="73"/>
      <c r="CB530" s="73"/>
      <c r="CC530" s="73"/>
      <c r="CD530" s="73"/>
      <c r="CE530" s="73"/>
      <c r="CF530" s="73"/>
      <c r="CG530" s="73"/>
      <c r="CH530" s="73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</row>
    <row r="531" spans="1:144" s="26" customFormat="1" ht="18" customHeight="1" hidden="1">
      <c r="A531" s="27"/>
      <c r="B531" s="28"/>
      <c r="C531" s="28" t="s">
        <v>145</v>
      </c>
      <c r="D531" s="29" t="s">
        <v>131</v>
      </c>
      <c r="E531" s="29"/>
      <c r="F531" s="171"/>
      <c r="G531" s="10">
        <v>15000</v>
      </c>
      <c r="H531" s="10">
        <v>15000</v>
      </c>
      <c r="I531" s="10">
        <v>15000</v>
      </c>
      <c r="J531" s="10">
        <v>0</v>
      </c>
      <c r="K531" s="10">
        <v>15000</v>
      </c>
      <c r="L531" s="10">
        <v>0</v>
      </c>
      <c r="M531" s="70">
        <v>0</v>
      </c>
      <c r="N531" s="70">
        <v>0</v>
      </c>
      <c r="O531" s="70">
        <v>0</v>
      </c>
      <c r="P531" s="70">
        <v>0</v>
      </c>
      <c r="Q531" s="10">
        <v>0</v>
      </c>
      <c r="S531" s="26">
        <v>0</v>
      </c>
      <c r="T531" s="26">
        <v>0</v>
      </c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  <c r="AT531" s="73"/>
      <c r="AU531" s="73"/>
      <c r="AV531" s="73"/>
      <c r="AW531" s="73"/>
      <c r="AX531" s="73"/>
      <c r="AY531" s="73"/>
      <c r="AZ531" s="73"/>
      <c r="BA531" s="73"/>
      <c r="BB531" s="73"/>
      <c r="BC531" s="73"/>
      <c r="BD531" s="73"/>
      <c r="BE531" s="73"/>
      <c r="BF531" s="73"/>
      <c r="BG531" s="73"/>
      <c r="BH531" s="73"/>
      <c r="BI531" s="73"/>
      <c r="BJ531" s="73"/>
      <c r="BK531" s="73"/>
      <c r="BL531" s="73"/>
      <c r="BM531" s="73"/>
      <c r="BN531" s="73"/>
      <c r="BO531" s="73"/>
      <c r="BP531" s="73"/>
      <c r="BQ531" s="73"/>
      <c r="BR531" s="73"/>
      <c r="BS531" s="73"/>
      <c r="BT531" s="73"/>
      <c r="BU531" s="73"/>
      <c r="BV531" s="73"/>
      <c r="BW531" s="73"/>
      <c r="BX531" s="73"/>
      <c r="BY531" s="73"/>
      <c r="BZ531" s="73"/>
      <c r="CA531" s="73"/>
      <c r="CB531" s="73"/>
      <c r="CC531" s="73"/>
      <c r="CD531" s="73"/>
      <c r="CE531" s="73"/>
      <c r="CF531" s="73"/>
      <c r="CG531" s="73"/>
      <c r="CH531" s="73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</row>
    <row r="532" spans="1:144" s="26" customFormat="1" ht="18" customHeight="1" hidden="1">
      <c r="A532" s="27"/>
      <c r="B532" s="28"/>
      <c r="C532" s="28">
        <v>4260</v>
      </c>
      <c r="D532" s="29" t="s">
        <v>139</v>
      </c>
      <c r="E532" s="29"/>
      <c r="F532" s="171"/>
      <c r="G532" s="10">
        <v>200000</v>
      </c>
      <c r="H532" s="10">
        <v>200000</v>
      </c>
      <c r="I532" s="10">
        <v>200000</v>
      </c>
      <c r="J532" s="10">
        <v>0</v>
      </c>
      <c r="K532" s="10">
        <v>200000</v>
      </c>
      <c r="L532" s="10">
        <v>0</v>
      </c>
      <c r="M532" s="70">
        <v>0</v>
      </c>
      <c r="N532" s="70">
        <v>0</v>
      </c>
      <c r="O532" s="70">
        <v>0</v>
      </c>
      <c r="P532" s="70">
        <v>0</v>
      </c>
      <c r="Q532" s="10">
        <v>0</v>
      </c>
      <c r="R532" s="26">
        <v>0</v>
      </c>
      <c r="S532" s="26">
        <v>0</v>
      </c>
      <c r="T532" s="26">
        <v>0</v>
      </c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  <c r="AT532" s="73"/>
      <c r="AU532" s="73"/>
      <c r="AV532" s="73"/>
      <c r="AW532" s="73"/>
      <c r="AX532" s="73"/>
      <c r="AY532" s="73"/>
      <c r="AZ532" s="73"/>
      <c r="BA532" s="73"/>
      <c r="BB532" s="73"/>
      <c r="BC532" s="73"/>
      <c r="BD532" s="73"/>
      <c r="BE532" s="73"/>
      <c r="BF532" s="73"/>
      <c r="BG532" s="73"/>
      <c r="BH532" s="73"/>
      <c r="BI532" s="73"/>
      <c r="BJ532" s="73"/>
      <c r="BK532" s="73"/>
      <c r="BL532" s="73"/>
      <c r="BM532" s="73"/>
      <c r="BN532" s="73"/>
      <c r="BO532" s="73"/>
      <c r="BP532" s="73"/>
      <c r="BQ532" s="73"/>
      <c r="BR532" s="73"/>
      <c r="BS532" s="73"/>
      <c r="BT532" s="73"/>
      <c r="BU532" s="73"/>
      <c r="BV532" s="73"/>
      <c r="BW532" s="73"/>
      <c r="BX532" s="73"/>
      <c r="BY532" s="73"/>
      <c r="BZ532" s="73"/>
      <c r="CA532" s="73"/>
      <c r="CB532" s="73"/>
      <c r="CC532" s="73"/>
      <c r="CD532" s="73"/>
      <c r="CE532" s="73"/>
      <c r="CF532" s="73"/>
      <c r="CG532" s="73"/>
      <c r="CH532" s="73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</row>
    <row r="533" spans="1:144" s="26" customFormat="1" ht="18" customHeight="1" hidden="1">
      <c r="A533" s="27"/>
      <c r="B533" s="28"/>
      <c r="C533" s="28">
        <v>4270</v>
      </c>
      <c r="D533" s="29" t="s">
        <v>132</v>
      </c>
      <c r="E533" s="29"/>
      <c r="F533" s="171"/>
      <c r="G533" s="10">
        <v>56000</v>
      </c>
      <c r="H533" s="10">
        <v>56000</v>
      </c>
      <c r="I533" s="10">
        <v>56000</v>
      </c>
      <c r="J533" s="10">
        <v>0</v>
      </c>
      <c r="K533" s="10">
        <v>56000</v>
      </c>
      <c r="L533" s="10">
        <v>0</v>
      </c>
      <c r="M533" s="70">
        <v>0</v>
      </c>
      <c r="N533" s="70">
        <v>0</v>
      </c>
      <c r="O533" s="70">
        <v>0</v>
      </c>
      <c r="P533" s="70">
        <v>0</v>
      </c>
      <c r="Q533" s="10">
        <v>0</v>
      </c>
      <c r="R533" s="26">
        <v>0</v>
      </c>
      <c r="S533" s="26">
        <v>0</v>
      </c>
      <c r="T533" s="26">
        <v>0</v>
      </c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3"/>
      <c r="AS533" s="73"/>
      <c r="AT533" s="73"/>
      <c r="AU533" s="73"/>
      <c r="AV533" s="73"/>
      <c r="AW533" s="73"/>
      <c r="AX533" s="73"/>
      <c r="AY533" s="73"/>
      <c r="AZ533" s="73"/>
      <c r="BA533" s="73"/>
      <c r="BB533" s="73"/>
      <c r="BC533" s="73"/>
      <c r="BD533" s="73"/>
      <c r="BE533" s="73"/>
      <c r="BF533" s="73"/>
      <c r="BG533" s="73"/>
      <c r="BH533" s="73"/>
      <c r="BI533" s="73"/>
      <c r="BJ533" s="73"/>
      <c r="BK533" s="73"/>
      <c r="BL533" s="73"/>
      <c r="BM533" s="73"/>
      <c r="BN533" s="73"/>
      <c r="BO533" s="73"/>
      <c r="BP533" s="73"/>
      <c r="BQ533" s="73"/>
      <c r="BR533" s="73"/>
      <c r="BS533" s="73"/>
      <c r="BT533" s="73"/>
      <c r="BU533" s="73"/>
      <c r="BV533" s="73"/>
      <c r="BW533" s="73"/>
      <c r="BX533" s="73"/>
      <c r="BY533" s="73"/>
      <c r="BZ533" s="73"/>
      <c r="CA533" s="73"/>
      <c r="CB533" s="73"/>
      <c r="CC533" s="73"/>
      <c r="CD533" s="73"/>
      <c r="CE533" s="73"/>
      <c r="CF533" s="73"/>
      <c r="CG533" s="73"/>
      <c r="CH533" s="73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</row>
    <row r="534" spans="1:144" s="26" customFormat="1" ht="18" customHeight="1" hidden="1">
      <c r="A534" s="27"/>
      <c r="B534" s="28"/>
      <c r="C534" s="28">
        <v>4300</v>
      </c>
      <c r="D534" s="29" t="s">
        <v>133</v>
      </c>
      <c r="E534" s="29"/>
      <c r="F534" s="171"/>
      <c r="G534" s="10">
        <v>8000</v>
      </c>
      <c r="H534" s="10">
        <v>8000</v>
      </c>
      <c r="I534" s="10">
        <v>8000</v>
      </c>
      <c r="J534" s="10">
        <v>0</v>
      </c>
      <c r="K534" s="10">
        <v>8000</v>
      </c>
      <c r="L534" s="10">
        <v>0</v>
      </c>
      <c r="M534" s="70">
        <v>0</v>
      </c>
      <c r="N534" s="70">
        <v>0</v>
      </c>
      <c r="O534" s="70">
        <v>0</v>
      </c>
      <c r="P534" s="70">
        <v>0</v>
      </c>
      <c r="Q534" s="10">
        <v>0</v>
      </c>
      <c r="R534" s="26">
        <v>0</v>
      </c>
      <c r="S534" s="26">
        <v>0</v>
      </c>
      <c r="T534" s="26">
        <v>0</v>
      </c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  <c r="AT534" s="73"/>
      <c r="AU534" s="73"/>
      <c r="AV534" s="73"/>
      <c r="AW534" s="73"/>
      <c r="AX534" s="73"/>
      <c r="AY534" s="73"/>
      <c r="AZ534" s="73"/>
      <c r="BA534" s="73"/>
      <c r="BB534" s="73"/>
      <c r="BC534" s="73"/>
      <c r="BD534" s="73"/>
      <c r="BE534" s="73"/>
      <c r="BF534" s="73"/>
      <c r="BG534" s="73"/>
      <c r="BH534" s="73"/>
      <c r="BI534" s="73"/>
      <c r="BJ534" s="73"/>
      <c r="BK534" s="73"/>
      <c r="BL534" s="73"/>
      <c r="BM534" s="73"/>
      <c r="BN534" s="73"/>
      <c r="BO534" s="73"/>
      <c r="BP534" s="73"/>
      <c r="BQ534" s="73"/>
      <c r="BR534" s="73"/>
      <c r="BS534" s="73"/>
      <c r="BT534" s="73"/>
      <c r="BU534" s="73"/>
      <c r="BV534" s="73"/>
      <c r="BW534" s="73"/>
      <c r="BX534" s="73"/>
      <c r="BY534" s="73"/>
      <c r="BZ534" s="73"/>
      <c r="CA534" s="73"/>
      <c r="CB534" s="73"/>
      <c r="CC534" s="73"/>
      <c r="CD534" s="73"/>
      <c r="CE534" s="73"/>
      <c r="CF534" s="73"/>
      <c r="CG534" s="73"/>
      <c r="CH534" s="73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</row>
    <row r="535" spans="1:144" s="26" customFormat="1" ht="27" customHeight="1" hidden="1">
      <c r="A535" s="27"/>
      <c r="B535" s="28"/>
      <c r="C535" s="28">
        <v>6050</v>
      </c>
      <c r="D535" s="29" t="s">
        <v>141</v>
      </c>
      <c r="E535" s="29"/>
      <c r="F535" s="171"/>
      <c r="G535" s="10">
        <v>12000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70">
        <v>0</v>
      </c>
      <c r="N535" s="70">
        <v>0</v>
      </c>
      <c r="O535" s="70">
        <v>0</v>
      </c>
      <c r="P535" s="70">
        <v>0</v>
      </c>
      <c r="Q535" s="10">
        <v>12000</v>
      </c>
      <c r="R535" s="26">
        <v>12000</v>
      </c>
      <c r="S535" s="26">
        <v>0</v>
      </c>
      <c r="T535" s="26">
        <v>0</v>
      </c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/>
      <c r="AT535" s="73"/>
      <c r="AU535" s="73"/>
      <c r="AV535" s="73"/>
      <c r="AW535" s="73"/>
      <c r="AX535" s="73"/>
      <c r="AY535" s="73"/>
      <c r="AZ535" s="73"/>
      <c r="BA535" s="73"/>
      <c r="BB535" s="73"/>
      <c r="BC535" s="73"/>
      <c r="BD535" s="73"/>
      <c r="BE535" s="73"/>
      <c r="BF535" s="73"/>
      <c r="BG535" s="73"/>
      <c r="BH535" s="73"/>
      <c r="BI535" s="73"/>
      <c r="BJ535" s="73"/>
      <c r="BK535" s="73"/>
      <c r="BL535" s="73"/>
      <c r="BM535" s="73"/>
      <c r="BN535" s="73"/>
      <c r="BO535" s="73"/>
      <c r="BP535" s="73"/>
      <c r="BQ535" s="73"/>
      <c r="BR535" s="73"/>
      <c r="BS535" s="73"/>
      <c r="BT535" s="73"/>
      <c r="BU535" s="73"/>
      <c r="BV535" s="73"/>
      <c r="BW535" s="73"/>
      <c r="BX535" s="73"/>
      <c r="BY535" s="73"/>
      <c r="BZ535" s="73"/>
      <c r="CA535" s="73"/>
      <c r="CB535" s="73"/>
      <c r="CC535" s="73"/>
      <c r="CD535" s="73"/>
      <c r="CE535" s="73"/>
      <c r="CF535" s="73"/>
      <c r="CG535" s="73"/>
      <c r="CH535" s="73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</row>
    <row r="536" spans="1:144" s="26" customFormat="1" ht="39" customHeight="1" hidden="1">
      <c r="A536" s="27"/>
      <c r="B536" s="28">
        <v>90020</v>
      </c>
      <c r="C536" s="28"/>
      <c r="D536" s="29" t="s">
        <v>314</v>
      </c>
      <c r="E536" s="29"/>
      <c r="F536" s="171"/>
      <c r="G536" s="29">
        <f aca="true" t="shared" si="67" ref="G536:L536">G537</f>
        <v>200</v>
      </c>
      <c r="H536" s="29">
        <f t="shared" si="67"/>
        <v>200</v>
      </c>
      <c r="I536" s="29">
        <f t="shared" si="67"/>
        <v>200</v>
      </c>
      <c r="J536" s="29">
        <f t="shared" si="67"/>
        <v>0</v>
      </c>
      <c r="K536" s="29">
        <f t="shared" si="67"/>
        <v>200</v>
      </c>
      <c r="L536" s="29">
        <f t="shared" si="67"/>
        <v>0</v>
      </c>
      <c r="M536" s="70">
        <v>0</v>
      </c>
      <c r="N536" s="70">
        <v>0</v>
      </c>
      <c r="O536" s="70">
        <v>0</v>
      </c>
      <c r="P536" s="70">
        <v>0</v>
      </c>
      <c r="Q536" s="10">
        <v>0</v>
      </c>
      <c r="S536" s="26">
        <v>0</v>
      </c>
      <c r="T536" s="26">
        <v>0</v>
      </c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  <c r="AV536" s="73"/>
      <c r="AW536" s="73"/>
      <c r="AX536" s="73"/>
      <c r="AY536" s="73"/>
      <c r="AZ536" s="73"/>
      <c r="BA536" s="73"/>
      <c r="BB536" s="73"/>
      <c r="BC536" s="73"/>
      <c r="BD536" s="73"/>
      <c r="BE536" s="73"/>
      <c r="BF536" s="73"/>
      <c r="BG536" s="73"/>
      <c r="BH536" s="73"/>
      <c r="BI536" s="73"/>
      <c r="BJ536" s="73"/>
      <c r="BK536" s="73"/>
      <c r="BL536" s="73"/>
      <c r="BM536" s="73"/>
      <c r="BN536" s="73"/>
      <c r="BO536" s="73"/>
      <c r="BP536" s="73"/>
      <c r="BQ536" s="73"/>
      <c r="BR536" s="73"/>
      <c r="BS536" s="73"/>
      <c r="BT536" s="73"/>
      <c r="BU536" s="73"/>
      <c r="BV536" s="73"/>
      <c r="BW536" s="73"/>
      <c r="BX536" s="73"/>
      <c r="BY536" s="73"/>
      <c r="BZ536" s="73"/>
      <c r="CA536" s="73"/>
      <c r="CB536" s="73"/>
      <c r="CC536" s="73"/>
      <c r="CD536" s="73"/>
      <c r="CE536" s="73"/>
      <c r="CF536" s="73"/>
      <c r="CG536" s="73"/>
      <c r="CH536" s="73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</row>
    <row r="537" spans="1:144" s="26" customFormat="1" ht="18" customHeight="1" hidden="1">
      <c r="A537" s="27"/>
      <c r="B537" s="28"/>
      <c r="C537" s="28">
        <v>4210</v>
      </c>
      <c r="D537" s="29" t="s">
        <v>131</v>
      </c>
      <c r="E537" s="29"/>
      <c r="F537" s="171"/>
      <c r="G537" s="10">
        <v>200</v>
      </c>
      <c r="H537" s="10">
        <v>200</v>
      </c>
      <c r="I537" s="10">
        <v>200</v>
      </c>
      <c r="J537" s="10">
        <v>0</v>
      </c>
      <c r="K537" s="10">
        <v>200</v>
      </c>
      <c r="L537" s="10">
        <v>0</v>
      </c>
      <c r="M537" s="70">
        <v>0</v>
      </c>
      <c r="N537" s="70">
        <v>0</v>
      </c>
      <c r="O537" s="70">
        <v>0</v>
      </c>
      <c r="P537" s="70">
        <v>0</v>
      </c>
      <c r="Q537" s="10">
        <v>0</v>
      </c>
      <c r="S537" s="26">
        <v>0</v>
      </c>
      <c r="T537" s="26">
        <v>0</v>
      </c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  <c r="AT537" s="73"/>
      <c r="AU537" s="73"/>
      <c r="AV537" s="73"/>
      <c r="AW537" s="73"/>
      <c r="AX537" s="73"/>
      <c r="AY537" s="73"/>
      <c r="AZ537" s="73"/>
      <c r="BA537" s="73"/>
      <c r="BB537" s="73"/>
      <c r="BC537" s="73"/>
      <c r="BD537" s="73"/>
      <c r="BE537" s="73"/>
      <c r="BF537" s="73"/>
      <c r="BG537" s="73"/>
      <c r="BH537" s="73"/>
      <c r="BI537" s="73"/>
      <c r="BJ537" s="73"/>
      <c r="BK537" s="73"/>
      <c r="BL537" s="73"/>
      <c r="BM537" s="73"/>
      <c r="BN537" s="73"/>
      <c r="BO537" s="73"/>
      <c r="BP537" s="73"/>
      <c r="BQ537" s="73"/>
      <c r="BR537" s="73"/>
      <c r="BS537" s="73"/>
      <c r="BT537" s="73"/>
      <c r="BU537" s="73"/>
      <c r="BV537" s="73"/>
      <c r="BW537" s="73"/>
      <c r="BX537" s="73"/>
      <c r="BY537" s="73"/>
      <c r="BZ537" s="73"/>
      <c r="CA537" s="73"/>
      <c r="CB537" s="73"/>
      <c r="CC537" s="73"/>
      <c r="CD537" s="73"/>
      <c r="CE537" s="73"/>
      <c r="CF537" s="73"/>
      <c r="CG537" s="73"/>
      <c r="CH537" s="73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</row>
    <row r="538" spans="1:144" s="26" customFormat="1" ht="18" customHeight="1">
      <c r="A538" s="27"/>
      <c r="B538" s="28" t="s">
        <v>52</v>
      </c>
      <c r="C538" s="28"/>
      <c r="D538" s="29" t="s">
        <v>19</v>
      </c>
      <c r="E538" s="29">
        <f>SUM(E539:E551)</f>
        <v>47</v>
      </c>
      <c r="F538" s="171">
        <f>SUM(F539:F551)</f>
        <v>47</v>
      </c>
      <c r="G538" s="29">
        <f>SUM(G539:G551)</f>
        <v>311198</v>
      </c>
      <c r="H538" s="29">
        <f>SUM(H539:H551)</f>
        <v>311198</v>
      </c>
      <c r="I538" s="29">
        <f aca="true" t="shared" si="68" ref="I538:T538">SUM(I539:I551)</f>
        <v>301398</v>
      </c>
      <c r="J538" s="29">
        <f t="shared" si="68"/>
        <v>269238</v>
      </c>
      <c r="K538" s="29">
        <f>SUM(K539:K551)</f>
        <v>32160</v>
      </c>
      <c r="L538" s="29">
        <f>SUM(L539:L551)</f>
        <v>0</v>
      </c>
      <c r="M538" s="29">
        <f>SUM(M539:M551)</f>
        <v>9800</v>
      </c>
      <c r="N538" s="29">
        <f t="shared" si="68"/>
        <v>0</v>
      </c>
      <c r="O538" s="29">
        <f t="shared" si="68"/>
        <v>0</v>
      </c>
      <c r="P538" s="29">
        <f t="shared" si="68"/>
        <v>0</v>
      </c>
      <c r="Q538" s="29">
        <f t="shared" si="68"/>
        <v>0</v>
      </c>
      <c r="R538" s="29">
        <f t="shared" si="68"/>
        <v>0</v>
      </c>
      <c r="S538" s="29">
        <f t="shared" si="68"/>
        <v>0</v>
      </c>
      <c r="T538" s="29">
        <f t="shared" si="68"/>
        <v>0</v>
      </c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3"/>
      <c r="AW538" s="73"/>
      <c r="AX538" s="73"/>
      <c r="AY538" s="73"/>
      <c r="AZ538" s="73"/>
      <c r="BA538" s="73"/>
      <c r="BB538" s="73"/>
      <c r="BC538" s="73"/>
      <c r="BD538" s="73"/>
      <c r="BE538" s="73"/>
      <c r="BF538" s="73"/>
      <c r="BG538" s="73"/>
      <c r="BH538" s="73"/>
      <c r="BI538" s="73"/>
      <c r="BJ538" s="73"/>
      <c r="BK538" s="73"/>
      <c r="BL538" s="73"/>
      <c r="BM538" s="73"/>
      <c r="BN538" s="73"/>
      <c r="BO538" s="73"/>
      <c r="BP538" s="73"/>
      <c r="BQ538" s="73"/>
      <c r="BR538" s="73"/>
      <c r="BS538" s="73"/>
      <c r="BT538" s="73"/>
      <c r="BU538" s="73"/>
      <c r="BV538" s="73"/>
      <c r="BW538" s="73"/>
      <c r="BX538" s="73"/>
      <c r="BY538" s="73"/>
      <c r="BZ538" s="73"/>
      <c r="CA538" s="73"/>
      <c r="CB538" s="73"/>
      <c r="CC538" s="73"/>
      <c r="CD538" s="73"/>
      <c r="CE538" s="73"/>
      <c r="CF538" s="73"/>
      <c r="CG538" s="73"/>
      <c r="CH538" s="73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</row>
    <row r="539" spans="1:144" s="26" customFormat="1" ht="25.5" customHeight="1" hidden="1">
      <c r="A539" s="27"/>
      <c r="B539" s="28"/>
      <c r="C539" s="28" t="s">
        <v>144</v>
      </c>
      <c r="D539" s="29" t="s">
        <v>488</v>
      </c>
      <c r="E539" s="29"/>
      <c r="F539" s="171"/>
      <c r="G539" s="10">
        <v>9800</v>
      </c>
      <c r="H539" s="10">
        <v>9800</v>
      </c>
      <c r="I539" s="10">
        <v>0</v>
      </c>
      <c r="J539" s="10">
        <v>0</v>
      </c>
      <c r="K539" s="10">
        <v>0</v>
      </c>
      <c r="L539" s="10">
        <v>0</v>
      </c>
      <c r="M539" s="70">
        <v>9800</v>
      </c>
      <c r="N539" s="70">
        <v>0</v>
      </c>
      <c r="O539" s="70">
        <v>0</v>
      </c>
      <c r="P539" s="70">
        <v>0</v>
      </c>
      <c r="Q539" s="10">
        <v>0</v>
      </c>
      <c r="R539" s="26">
        <v>0</v>
      </c>
      <c r="S539" s="26">
        <v>0</v>
      </c>
      <c r="T539" s="26">
        <v>0</v>
      </c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73"/>
      <c r="AW539" s="73"/>
      <c r="AX539" s="73"/>
      <c r="AY539" s="73"/>
      <c r="AZ539" s="73"/>
      <c r="BA539" s="73"/>
      <c r="BB539" s="73"/>
      <c r="BC539" s="73"/>
      <c r="BD539" s="73"/>
      <c r="BE539" s="73"/>
      <c r="BF539" s="73"/>
      <c r="BG539" s="73"/>
      <c r="BH539" s="73"/>
      <c r="BI539" s="73"/>
      <c r="BJ539" s="73"/>
      <c r="BK539" s="73"/>
      <c r="BL539" s="73"/>
      <c r="BM539" s="73"/>
      <c r="BN539" s="73"/>
      <c r="BO539" s="73"/>
      <c r="BP539" s="73"/>
      <c r="BQ539" s="73"/>
      <c r="BR539" s="73"/>
      <c r="BS539" s="73"/>
      <c r="BT539" s="73"/>
      <c r="BU539" s="73"/>
      <c r="BV539" s="73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</row>
    <row r="540" spans="1:144" s="26" customFormat="1" ht="18" customHeight="1">
      <c r="A540" s="27"/>
      <c r="B540" s="28"/>
      <c r="C540" s="28" t="s">
        <v>175</v>
      </c>
      <c r="D540" s="29" t="s">
        <v>160</v>
      </c>
      <c r="E540" s="29">
        <v>47</v>
      </c>
      <c r="F540" s="171"/>
      <c r="G540" s="10">
        <v>207553</v>
      </c>
      <c r="H540" s="10">
        <v>207553</v>
      </c>
      <c r="I540" s="10">
        <v>207553</v>
      </c>
      <c r="J540" s="10">
        <v>207553</v>
      </c>
      <c r="K540" s="10">
        <v>0</v>
      </c>
      <c r="L540" s="10">
        <v>0</v>
      </c>
      <c r="M540" s="70">
        <v>0</v>
      </c>
      <c r="N540" s="70">
        <v>0</v>
      </c>
      <c r="O540" s="70">
        <v>0</v>
      </c>
      <c r="P540" s="70">
        <v>0</v>
      </c>
      <c r="Q540" s="10">
        <v>0</v>
      </c>
      <c r="R540" s="26">
        <v>0</v>
      </c>
      <c r="S540" s="26">
        <v>0</v>
      </c>
      <c r="T540" s="26">
        <v>0</v>
      </c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  <c r="AV540" s="73"/>
      <c r="AW540" s="73"/>
      <c r="AX540" s="73"/>
      <c r="AY540" s="73"/>
      <c r="AZ540" s="73"/>
      <c r="BA540" s="73"/>
      <c r="BB540" s="73"/>
      <c r="BC540" s="73"/>
      <c r="BD540" s="73"/>
      <c r="BE540" s="73"/>
      <c r="BF540" s="73"/>
      <c r="BG540" s="73"/>
      <c r="BH540" s="73"/>
      <c r="BI540" s="73"/>
      <c r="BJ540" s="73"/>
      <c r="BK540" s="73"/>
      <c r="BL540" s="73"/>
      <c r="BM540" s="73"/>
      <c r="BN540" s="73"/>
      <c r="BO540" s="73"/>
      <c r="BP540" s="73"/>
      <c r="BQ540" s="73"/>
      <c r="BR540" s="73"/>
      <c r="BS540" s="73"/>
      <c r="BT540" s="73"/>
      <c r="BU540" s="73"/>
      <c r="BV540" s="73"/>
      <c r="BW540" s="73"/>
      <c r="BX540" s="73"/>
      <c r="BY540" s="73"/>
      <c r="BZ540" s="73"/>
      <c r="CA540" s="73"/>
      <c r="CB540" s="73"/>
      <c r="CC540" s="73"/>
      <c r="CD540" s="73"/>
      <c r="CE540" s="73"/>
      <c r="CF540" s="73"/>
      <c r="CG540" s="73"/>
      <c r="CH540" s="73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</row>
    <row r="541" spans="1:144" s="26" customFormat="1" ht="18" customHeight="1">
      <c r="A541" s="27"/>
      <c r="B541" s="28"/>
      <c r="C541" s="28" t="s">
        <v>198</v>
      </c>
      <c r="D541" s="29" t="s">
        <v>161</v>
      </c>
      <c r="E541" s="29"/>
      <c r="F541" s="171">
        <v>47</v>
      </c>
      <c r="G541" s="10">
        <v>20933</v>
      </c>
      <c r="H541" s="10">
        <v>20933</v>
      </c>
      <c r="I541" s="10">
        <v>20933</v>
      </c>
      <c r="J541" s="10">
        <v>20933</v>
      </c>
      <c r="K541" s="10">
        <v>0</v>
      </c>
      <c r="L541" s="10">
        <v>0</v>
      </c>
      <c r="M541" s="70">
        <v>0</v>
      </c>
      <c r="N541" s="70">
        <v>0</v>
      </c>
      <c r="O541" s="70">
        <v>0</v>
      </c>
      <c r="P541" s="70">
        <v>0</v>
      </c>
      <c r="Q541" s="10">
        <v>0</v>
      </c>
      <c r="R541" s="26">
        <v>0</v>
      </c>
      <c r="S541" s="26">
        <v>0</v>
      </c>
      <c r="T541" s="26">
        <v>0</v>
      </c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  <c r="AT541" s="73"/>
      <c r="AU541" s="73"/>
      <c r="AV541" s="73"/>
      <c r="AW541" s="73"/>
      <c r="AX541" s="73"/>
      <c r="AY541" s="73"/>
      <c r="AZ541" s="73"/>
      <c r="BA541" s="73"/>
      <c r="BB541" s="73"/>
      <c r="BC541" s="73"/>
      <c r="BD541" s="73"/>
      <c r="BE541" s="73"/>
      <c r="BF541" s="73"/>
      <c r="BG541" s="73"/>
      <c r="BH541" s="73"/>
      <c r="BI541" s="73"/>
      <c r="BJ541" s="73"/>
      <c r="BK541" s="73"/>
      <c r="BL541" s="73"/>
      <c r="BM541" s="73"/>
      <c r="BN541" s="73"/>
      <c r="BO541" s="73"/>
      <c r="BP541" s="73"/>
      <c r="BQ541" s="73"/>
      <c r="BR541" s="73"/>
      <c r="BS541" s="73"/>
      <c r="BT541" s="73"/>
      <c r="BU541" s="73"/>
      <c r="BV541" s="73"/>
      <c r="BW541" s="73"/>
      <c r="BX541" s="73"/>
      <c r="BY541" s="73"/>
      <c r="BZ541" s="73"/>
      <c r="CA541" s="73"/>
      <c r="CB541" s="73"/>
      <c r="CC541" s="73"/>
      <c r="CD541" s="73"/>
      <c r="CE541" s="73"/>
      <c r="CF541" s="73"/>
      <c r="CG541" s="73"/>
      <c r="CH541" s="73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</row>
    <row r="542" spans="1:144" s="26" customFormat="1" ht="18" customHeight="1" hidden="1">
      <c r="A542" s="27"/>
      <c r="B542" s="28"/>
      <c r="C542" s="28" t="s">
        <v>124</v>
      </c>
      <c r="D542" s="29" t="s">
        <v>129</v>
      </c>
      <c r="E542" s="29"/>
      <c r="F542" s="171"/>
      <c r="G542" s="10">
        <v>34502</v>
      </c>
      <c r="H542" s="10">
        <v>34502</v>
      </c>
      <c r="I542" s="10">
        <v>34502</v>
      </c>
      <c r="J542" s="10">
        <v>34502</v>
      </c>
      <c r="K542" s="10">
        <v>0</v>
      </c>
      <c r="L542" s="10">
        <v>0</v>
      </c>
      <c r="M542" s="70">
        <v>0</v>
      </c>
      <c r="N542" s="70">
        <v>0</v>
      </c>
      <c r="O542" s="70">
        <v>0</v>
      </c>
      <c r="P542" s="70">
        <v>0</v>
      </c>
      <c r="Q542" s="10">
        <v>0</v>
      </c>
      <c r="S542" s="26">
        <v>0</v>
      </c>
      <c r="T542" s="26">
        <v>0</v>
      </c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  <c r="AT542" s="73"/>
      <c r="AU542" s="73"/>
      <c r="AV542" s="73"/>
      <c r="AW542" s="73"/>
      <c r="AX542" s="73"/>
      <c r="AY542" s="73"/>
      <c r="AZ542" s="73"/>
      <c r="BA542" s="73"/>
      <c r="BB542" s="73"/>
      <c r="BC542" s="73"/>
      <c r="BD542" s="73"/>
      <c r="BE542" s="73"/>
      <c r="BF542" s="73"/>
      <c r="BG542" s="73"/>
      <c r="BH542" s="73"/>
      <c r="BI542" s="73"/>
      <c r="BJ542" s="73"/>
      <c r="BK542" s="73"/>
      <c r="BL542" s="73"/>
      <c r="BM542" s="73"/>
      <c r="BN542" s="73"/>
      <c r="BO542" s="73"/>
      <c r="BP542" s="73"/>
      <c r="BQ542" s="73"/>
      <c r="BR542" s="73"/>
      <c r="BS542" s="73"/>
      <c r="BT542" s="73"/>
      <c r="BU542" s="73"/>
      <c r="BV542" s="73"/>
      <c r="BW542" s="73"/>
      <c r="BX542" s="73"/>
      <c r="BY542" s="73"/>
      <c r="BZ542" s="73"/>
      <c r="CA542" s="73"/>
      <c r="CB542" s="73"/>
      <c r="CC542" s="73"/>
      <c r="CD542" s="73"/>
      <c r="CE542" s="73"/>
      <c r="CF542" s="73"/>
      <c r="CG542" s="73"/>
      <c r="CH542" s="73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</row>
    <row r="543" spans="1:144" s="26" customFormat="1" ht="18" customHeight="1" hidden="1">
      <c r="A543" s="27"/>
      <c r="B543" s="28"/>
      <c r="C543" s="28" t="s">
        <v>125</v>
      </c>
      <c r="D543" s="29" t="s">
        <v>162</v>
      </c>
      <c r="E543" s="29"/>
      <c r="F543" s="171"/>
      <c r="G543" s="10">
        <v>5600</v>
      </c>
      <c r="H543" s="10">
        <v>5600</v>
      </c>
      <c r="I543" s="10">
        <v>5600</v>
      </c>
      <c r="J543" s="10">
        <v>5600</v>
      </c>
      <c r="K543" s="10">
        <v>0</v>
      </c>
      <c r="L543" s="10">
        <v>0</v>
      </c>
      <c r="M543" s="70">
        <v>0</v>
      </c>
      <c r="N543" s="70">
        <v>0</v>
      </c>
      <c r="O543" s="70">
        <v>0</v>
      </c>
      <c r="P543" s="70">
        <v>0</v>
      </c>
      <c r="Q543" s="10">
        <v>0</v>
      </c>
      <c r="S543" s="26">
        <v>0</v>
      </c>
      <c r="T543" s="26">
        <v>0</v>
      </c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  <c r="AV543" s="73"/>
      <c r="AW543" s="73"/>
      <c r="AX543" s="73"/>
      <c r="AY543" s="73"/>
      <c r="AZ543" s="73"/>
      <c r="BA543" s="73"/>
      <c r="BB543" s="73"/>
      <c r="BC543" s="73"/>
      <c r="BD543" s="73"/>
      <c r="BE543" s="73"/>
      <c r="BF543" s="73"/>
      <c r="BG543" s="73"/>
      <c r="BH543" s="73"/>
      <c r="BI543" s="73"/>
      <c r="BJ543" s="73"/>
      <c r="BK543" s="73"/>
      <c r="BL543" s="73"/>
      <c r="BM543" s="73"/>
      <c r="BN543" s="73"/>
      <c r="BO543" s="73"/>
      <c r="BP543" s="73"/>
      <c r="BQ543" s="73"/>
      <c r="BR543" s="73"/>
      <c r="BS543" s="73"/>
      <c r="BT543" s="73"/>
      <c r="BU543" s="73"/>
      <c r="BV543" s="73"/>
      <c r="BW543" s="73"/>
      <c r="BX543" s="73"/>
      <c r="BY543" s="73"/>
      <c r="BZ543" s="73"/>
      <c r="CA543" s="73"/>
      <c r="CB543" s="73"/>
      <c r="CC543" s="73"/>
      <c r="CD543" s="73"/>
      <c r="CE543" s="73"/>
      <c r="CF543" s="73"/>
      <c r="CG543" s="73"/>
      <c r="CH543" s="73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</row>
    <row r="544" spans="1:144" s="26" customFormat="1" ht="18" customHeight="1" hidden="1">
      <c r="A544" s="27"/>
      <c r="B544" s="28"/>
      <c r="C544" s="28" t="s">
        <v>126</v>
      </c>
      <c r="D544" s="29" t="s">
        <v>202</v>
      </c>
      <c r="E544" s="29"/>
      <c r="F544" s="171"/>
      <c r="G544" s="10">
        <v>650</v>
      </c>
      <c r="H544" s="10">
        <v>650</v>
      </c>
      <c r="I544" s="10">
        <v>650</v>
      </c>
      <c r="J544" s="10">
        <v>650</v>
      </c>
      <c r="K544" s="10">
        <v>0</v>
      </c>
      <c r="L544" s="10">
        <v>0</v>
      </c>
      <c r="M544" s="70">
        <v>0</v>
      </c>
      <c r="N544" s="70">
        <v>0</v>
      </c>
      <c r="O544" s="70">
        <v>0</v>
      </c>
      <c r="P544" s="70">
        <v>0</v>
      </c>
      <c r="Q544" s="10">
        <v>0</v>
      </c>
      <c r="R544" s="26">
        <v>0</v>
      </c>
      <c r="S544" s="26">
        <v>0</v>
      </c>
      <c r="T544" s="26">
        <v>0</v>
      </c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/>
      <c r="AU544" s="73"/>
      <c r="AV544" s="73"/>
      <c r="AW544" s="73"/>
      <c r="AX544" s="73"/>
      <c r="AY544" s="73"/>
      <c r="AZ544" s="73"/>
      <c r="BA544" s="73"/>
      <c r="BB544" s="73"/>
      <c r="BC544" s="73"/>
      <c r="BD544" s="73"/>
      <c r="BE544" s="73"/>
      <c r="BF544" s="73"/>
      <c r="BG544" s="73"/>
      <c r="BH544" s="73"/>
      <c r="BI544" s="73"/>
      <c r="BJ544" s="73"/>
      <c r="BK544" s="73"/>
      <c r="BL544" s="73"/>
      <c r="BM544" s="73"/>
      <c r="BN544" s="73"/>
      <c r="BO544" s="73"/>
      <c r="BP544" s="73"/>
      <c r="BQ544" s="73"/>
      <c r="BR544" s="73"/>
      <c r="BS544" s="73"/>
      <c r="BT544" s="73"/>
      <c r="BU544" s="73"/>
      <c r="BV544" s="73"/>
      <c r="BW544" s="73"/>
      <c r="BX544" s="73"/>
      <c r="BY544" s="73"/>
      <c r="BZ544" s="73"/>
      <c r="CA544" s="73"/>
      <c r="CB544" s="73"/>
      <c r="CC544" s="73"/>
      <c r="CD544" s="73"/>
      <c r="CE544" s="73"/>
      <c r="CF544" s="73"/>
      <c r="CG544" s="73"/>
      <c r="CH544" s="73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</row>
    <row r="545" spans="1:144" s="26" customFormat="1" ht="18" customHeight="1" hidden="1">
      <c r="A545" s="27"/>
      <c r="B545" s="28"/>
      <c r="C545" s="28" t="s">
        <v>145</v>
      </c>
      <c r="D545" s="29" t="s">
        <v>131</v>
      </c>
      <c r="E545" s="29"/>
      <c r="F545" s="171"/>
      <c r="G545" s="10">
        <v>5000</v>
      </c>
      <c r="H545" s="10">
        <v>5000</v>
      </c>
      <c r="I545" s="10">
        <v>5000</v>
      </c>
      <c r="J545" s="10">
        <v>0</v>
      </c>
      <c r="K545" s="10">
        <v>5000</v>
      </c>
      <c r="L545" s="10">
        <v>0</v>
      </c>
      <c r="M545" s="70">
        <v>0</v>
      </c>
      <c r="N545" s="70">
        <v>0</v>
      </c>
      <c r="O545" s="70">
        <v>0</v>
      </c>
      <c r="P545" s="70">
        <v>0</v>
      </c>
      <c r="Q545" s="10">
        <v>0</v>
      </c>
      <c r="R545" s="26">
        <v>0</v>
      </c>
      <c r="S545" s="26">
        <v>0</v>
      </c>
      <c r="T545" s="26">
        <v>0</v>
      </c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  <c r="AV545" s="73"/>
      <c r="AW545" s="73"/>
      <c r="AX545" s="73"/>
      <c r="AY545" s="73"/>
      <c r="AZ545" s="73"/>
      <c r="BA545" s="73"/>
      <c r="BB545" s="73"/>
      <c r="BC545" s="73"/>
      <c r="BD545" s="73"/>
      <c r="BE545" s="73"/>
      <c r="BF545" s="73"/>
      <c r="BG545" s="73"/>
      <c r="BH545" s="73"/>
      <c r="BI545" s="73"/>
      <c r="BJ545" s="73"/>
      <c r="BK545" s="73"/>
      <c r="BL545" s="73"/>
      <c r="BM545" s="73"/>
      <c r="BN545" s="73"/>
      <c r="BO545" s="73"/>
      <c r="BP545" s="73"/>
      <c r="BQ545" s="73"/>
      <c r="BR545" s="73"/>
      <c r="BS545" s="73"/>
      <c r="BT545" s="73"/>
      <c r="BU545" s="73"/>
      <c r="BV545" s="73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</row>
    <row r="546" spans="1:144" s="26" customFormat="1" ht="18" customHeight="1" hidden="1">
      <c r="A546" s="27"/>
      <c r="B546" s="28"/>
      <c r="C546" s="28">
        <v>4270</v>
      </c>
      <c r="D546" s="29" t="s">
        <v>132</v>
      </c>
      <c r="E546" s="29"/>
      <c r="F546" s="171"/>
      <c r="G546" s="10">
        <v>500</v>
      </c>
      <c r="H546" s="10">
        <v>500</v>
      </c>
      <c r="I546" s="10">
        <v>500</v>
      </c>
      <c r="J546" s="10">
        <v>0</v>
      </c>
      <c r="K546" s="10">
        <v>500</v>
      </c>
      <c r="L546" s="10">
        <v>0</v>
      </c>
      <c r="M546" s="70">
        <v>0</v>
      </c>
      <c r="N546" s="70">
        <v>0</v>
      </c>
      <c r="O546" s="70">
        <v>0</v>
      </c>
      <c r="P546" s="70">
        <v>0</v>
      </c>
      <c r="Q546" s="10">
        <v>0</v>
      </c>
      <c r="R546" s="26">
        <v>0</v>
      </c>
      <c r="S546" s="26">
        <v>0</v>
      </c>
      <c r="T546" s="26">
        <v>0</v>
      </c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/>
      <c r="AU546" s="73"/>
      <c r="AV546" s="73"/>
      <c r="AW546" s="73"/>
      <c r="AX546" s="73"/>
      <c r="AY546" s="73"/>
      <c r="AZ546" s="73"/>
      <c r="BA546" s="73"/>
      <c r="BB546" s="73"/>
      <c r="BC546" s="73"/>
      <c r="BD546" s="73"/>
      <c r="BE546" s="73"/>
      <c r="BF546" s="73"/>
      <c r="BG546" s="73"/>
      <c r="BH546" s="73"/>
      <c r="BI546" s="73"/>
      <c r="BJ546" s="73"/>
      <c r="BK546" s="73"/>
      <c r="BL546" s="73"/>
      <c r="BM546" s="73"/>
      <c r="BN546" s="73"/>
      <c r="BO546" s="73"/>
      <c r="BP546" s="73"/>
      <c r="BQ546" s="73"/>
      <c r="BR546" s="73"/>
      <c r="BS546" s="73"/>
      <c r="BT546" s="73"/>
      <c r="BU546" s="73"/>
      <c r="BV546" s="73"/>
      <c r="BW546" s="73"/>
      <c r="BX546" s="73"/>
      <c r="BY546" s="73"/>
      <c r="BZ546" s="73"/>
      <c r="CA546" s="73"/>
      <c r="CB546" s="73"/>
      <c r="CC546" s="73"/>
      <c r="CD546" s="73"/>
      <c r="CE546" s="73"/>
      <c r="CF546" s="73"/>
      <c r="CG546" s="73"/>
      <c r="CH546" s="73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</row>
    <row r="547" spans="1:144" s="26" customFormat="1" ht="18" customHeight="1" hidden="1">
      <c r="A547" s="27"/>
      <c r="B547" s="28"/>
      <c r="C547" s="28" t="s">
        <v>146</v>
      </c>
      <c r="D547" s="29" t="s">
        <v>163</v>
      </c>
      <c r="E547" s="29"/>
      <c r="F547" s="171"/>
      <c r="G547" s="10">
        <v>1800</v>
      </c>
      <c r="H547" s="10">
        <v>1800</v>
      </c>
      <c r="I547" s="10">
        <v>1800</v>
      </c>
      <c r="J547" s="10">
        <v>0</v>
      </c>
      <c r="K547" s="10">
        <v>1800</v>
      </c>
      <c r="L547" s="10">
        <v>0</v>
      </c>
      <c r="M547" s="70">
        <v>0</v>
      </c>
      <c r="N547" s="70">
        <v>0</v>
      </c>
      <c r="O547" s="70">
        <v>0</v>
      </c>
      <c r="P547" s="70">
        <v>0</v>
      </c>
      <c r="Q547" s="10">
        <v>0</v>
      </c>
      <c r="R547" s="26">
        <v>0</v>
      </c>
      <c r="S547" s="26">
        <v>0</v>
      </c>
      <c r="T547" s="26">
        <v>0</v>
      </c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  <c r="AV547" s="73"/>
      <c r="AW547" s="73"/>
      <c r="AX547" s="73"/>
      <c r="AY547" s="73"/>
      <c r="AZ547" s="73"/>
      <c r="BA547" s="73"/>
      <c r="BB547" s="73"/>
      <c r="BC547" s="73"/>
      <c r="BD547" s="73"/>
      <c r="BE547" s="73"/>
      <c r="BF547" s="73"/>
      <c r="BG547" s="73"/>
      <c r="BH547" s="73"/>
      <c r="BI547" s="73"/>
      <c r="BJ547" s="73"/>
      <c r="BK547" s="73"/>
      <c r="BL547" s="73"/>
      <c r="BM547" s="73"/>
      <c r="BN547" s="73"/>
      <c r="BO547" s="73"/>
      <c r="BP547" s="73"/>
      <c r="BQ547" s="73"/>
      <c r="BR547" s="73"/>
      <c r="BS547" s="73"/>
      <c r="BT547" s="73"/>
      <c r="BU547" s="73"/>
      <c r="BV547" s="73"/>
      <c r="BW547" s="73"/>
      <c r="BX547" s="73"/>
      <c r="BY547" s="73"/>
      <c r="BZ547" s="73"/>
      <c r="CA547" s="73"/>
      <c r="CB547" s="73"/>
      <c r="CC547" s="73"/>
      <c r="CD547" s="73"/>
      <c r="CE547" s="73"/>
      <c r="CF547" s="73"/>
      <c r="CG547" s="73"/>
      <c r="CH547" s="73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</row>
    <row r="548" spans="1:144" s="26" customFormat="1" ht="18" customHeight="1" hidden="1">
      <c r="A548" s="27"/>
      <c r="B548" s="28"/>
      <c r="C548" s="28" t="s">
        <v>142</v>
      </c>
      <c r="D548" s="29" t="s">
        <v>133</v>
      </c>
      <c r="E548" s="29"/>
      <c r="F548" s="171"/>
      <c r="G548" s="10">
        <v>7000</v>
      </c>
      <c r="H548" s="10">
        <v>7000</v>
      </c>
      <c r="I548" s="10">
        <v>7000</v>
      </c>
      <c r="J548" s="10">
        <v>0</v>
      </c>
      <c r="K548" s="10">
        <v>7000</v>
      </c>
      <c r="L548" s="10">
        <v>0</v>
      </c>
      <c r="M548" s="70">
        <v>0</v>
      </c>
      <c r="N548" s="70">
        <v>0</v>
      </c>
      <c r="O548" s="70">
        <v>0</v>
      </c>
      <c r="P548" s="70">
        <v>0</v>
      </c>
      <c r="Q548" s="10">
        <v>0</v>
      </c>
      <c r="S548" s="26">
        <v>0</v>
      </c>
      <c r="T548" s="26">
        <v>0</v>
      </c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  <c r="AT548" s="73"/>
      <c r="AU548" s="73"/>
      <c r="AV548" s="73"/>
      <c r="AW548" s="73"/>
      <c r="AX548" s="73"/>
      <c r="AY548" s="73"/>
      <c r="AZ548" s="73"/>
      <c r="BA548" s="73"/>
      <c r="BB548" s="73"/>
      <c r="BC548" s="73"/>
      <c r="BD548" s="73"/>
      <c r="BE548" s="73"/>
      <c r="BF548" s="73"/>
      <c r="BG548" s="73"/>
      <c r="BH548" s="73"/>
      <c r="BI548" s="73"/>
      <c r="BJ548" s="73"/>
      <c r="BK548" s="73"/>
      <c r="BL548" s="73"/>
      <c r="BM548" s="73"/>
      <c r="BN548" s="73"/>
      <c r="BO548" s="73"/>
      <c r="BP548" s="73"/>
      <c r="BQ548" s="73"/>
      <c r="BR548" s="73"/>
      <c r="BS548" s="73"/>
      <c r="BT548" s="73"/>
      <c r="BU548" s="73"/>
      <c r="BV548" s="73"/>
      <c r="BW548" s="73"/>
      <c r="BX548" s="73"/>
      <c r="BY548" s="73"/>
      <c r="BZ548" s="73"/>
      <c r="CA548" s="73"/>
      <c r="CB548" s="73"/>
      <c r="CC548" s="73"/>
      <c r="CD548" s="73"/>
      <c r="CE548" s="73"/>
      <c r="CF548" s="73"/>
      <c r="CG548" s="73"/>
      <c r="CH548" s="73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</row>
    <row r="549" spans="1:144" s="26" customFormat="1" ht="39" customHeight="1" hidden="1">
      <c r="A549" s="27"/>
      <c r="B549" s="28"/>
      <c r="C549" s="28">
        <v>4360</v>
      </c>
      <c r="D549" s="29" t="s">
        <v>485</v>
      </c>
      <c r="E549" s="29"/>
      <c r="F549" s="171"/>
      <c r="G549" s="10">
        <v>500</v>
      </c>
      <c r="H549" s="10">
        <v>500</v>
      </c>
      <c r="I549" s="10">
        <v>500</v>
      </c>
      <c r="J549" s="10">
        <v>0</v>
      </c>
      <c r="K549" s="10">
        <v>500</v>
      </c>
      <c r="L549" s="10">
        <v>0</v>
      </c>
      <c r="M549" s="70">
        <v>0</v>
      </c>
      <c r="N549" s="70">
        <v>0</v>
      </c>
      <c r="O549" s="70">
        <v>0</v>
      </c>
      <c r="P549" s="70">
        <v>0</v>
      </c>
      <c r="Q549" s="10">
        <v>0</v>
      </c>
      <c r="S549" s="26">
        <v>0</v>
      </c>
      <c r="T549" s="26">
        <v>0</v>
      </c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  <c r="AL549" s="73"/>
      <c r="AM549" s="73"/>
      <c r="AN549" s="73"/>
      <c r="AO549" s="73"/>
      <c r="AP549" s="73"/>
      <c r="AQ549" s="73"/>
      <c r="AR549" s="73"/>
      <c r="AS549" s="73"/>
      <c r="AT549" s="73"/>
      <c r="AU549" s="73"/>
      <c r="AV549" s="73"/>
      <c r="AW549" s="73"/>
      <c r="AX549" s="73"/>
      <c r="AY549" s="73"/>
      <c r="AZ549" s="73"/>
      <c r="BA549" s="73"/>
      <c r="BB549" s="73"/>
      <c r="BC549" s="73"/>
      <c r="BD549" s="73"/>
      <c r="BE549" s="73"/>
      <c r="BF549" s="73"/>
      <c r="BG549" s="73"/>
      <c r="BH549" s="73"/>
      <c r="BI549" s="73"/>
      <c r="BJ549" s="73"/>
      <c r="BK549" s="73"/>
      <c r="BL549" s="73"/>
      <c r="BM549" s="73"/>
      <c r="BN549" s="73"/>
      <c r="BO549" s="73"/>
      <c r="BP549" s="73"/>
      <c r="BQ549" s="73"/>
      <c r="BR549" s="73"/>
      <c r="BS549" s="73"/>
      <c r="BT549" s="73"/>
      <c r="BU549" s="73"/>
      <c r="BV549" s="73"/>
      <c r="BW549" s="73"/>
      <c r="BX549" s="73"/>
      <c r="BY549" s="73"/>
      <c r="BZ549" s="73"/>
      <c r="CA549" s="73"/>
      <c r="CB549" s="73"/>
      <c r="CC549" s="73"/>
      <c r="CD549" s="73"/>
      <c r="CE549" s="73"/>
      <c r="CF549" s="73"/>
      <c r="CG549" s="73"/>
      <c r="CH549" s="73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</row>
    <row r="550" spans="1:144" s="26" customFormat="1" ht="18" customHeight="1" hidden="1">
      <c r="A550" s="27"/>
      <c r="B550" s="28"/>
      <c r="C550" s="28" t="s">
        <v>199</v>
      </c>
      <c r="D550" s="29" t="s">
        <v>207</v>
      </c>
      <c r="E550" s="29"/>
      <c r="F550" s="171"/>
      <c r="G550" s="10">
        <v>17360</v>
      </c>
      <c r="H550" s="10">
        <v>17360</v>
      </c>
      <c r="I550" s="10">
        <v>17360</v>
      </c>
      <c r="J550" s="10">
        <v>0</v>
      </c>
      <c r="K550" s="10">
        <v>17360</v>
      </c>
      <c r="L550" s="10">
        <v>0</v>
      </c>
      <c r="M550" s="70">
        <v>0</v>
      </c>
      <c r="N550" s="70">
        <v>0</v>
      </c>
      <c r="O550" s="70">
        <v>0</v>
      </c>
      <c r="P550" s="70">
        <v>0</v>
      </c>
      <c r="Q550" s="10">
        <v>0</v>
      </c>
      <c r="R550" s="26">
        <v>0</v>
      </c>
      <c r="S550" s="26">
        <v>0</v>
      </c>
      <c r="T550" s="26">
        <v>0</v>
      </c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  <c r="AT550" s="73"/>
      <c r="AU550" s="73"/>
      <c r="AV550" s="73"/>
      <c r="AW550" s="73"/>
      <c r="AX550" s="73"/>
      <c r="AY550" s="73"/>
      <c r="AZ550" s="73"/>
      <c r="BA550" s="73"/>
      <c r="BB550" s="73"/>
      <c r="BC550" s="73"/>
      <c r="BD550" s="73"/>
      <c r="BE550" s="73"/>
      <c r="BF550" s="73"/>
      <c r="BG550" s="73"/>
      <c r="BH550" s="73"/>
      <c r="BI550" s="73"/>
      <c r="BJ550" s="73"/>
      <c r="BK550" s="73"/>
      <c r="BL550" s="73"/>
      <c r="BM550" s="73"/>
      <c r="BN550" s="73"/>
      <c r="BO550" s="73"/>
      <c r="BP550" s="73"/>
      <c r="BQ550" s="73"/>
      <c r="BR550" s="73"/>
      <c r="BS550" s="73"/>
      <c r="BT550" s="73"/>
      <c r="BU550" s="73"/>
      <c r="BV550" s="73"/>
      <c r="BW550" s="73"/>
      <c r="BX550" s="73"/>
      <c r="BY550" s="73"/>
      <c r="BZ550" s="73"/>
      <c r="CA550" s="73"/>
      <c r="CB550" s="73"/>
      <c r="CC550" s="73"/>
      <c r="CD550" s="73"/>
      <c r="CE550" s="73"/>
      <c r="CF550" s="73"/>
      <c r="CG550" s="73"/>
      <c r="CH550" s="73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</row>
    <row r="551" spans="1:144" s="48" customFormat="1" ht="25.5" customHeight="1" hidden="1">
      <c r="A551" s="27"/>
      <c r="B551" s="66"/>
      <c r="C551" s="66">
        <v>6050</v>
      </c>
      <c r="D551" s="67" t="s">
        <v>141</v>
      </c>
      <c r="E551" s="67"/>
      <c r="F551" s="173"/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70">
        <v>0</v>
      </c>
      <c r="N551" s="70">
        <v>0</v>
      </c>
      <c r="O551" s="70">
        <v>0</v>
      </c>
      <c r="P551" s="70">
        <v>0</v>
      </c>
      <c r="Q551" s="10">
        <v>0</v>
      </c>
      <c r="R551" s="26">
        <v>0</v>
      </c>
      <c r="S551" s="26">
        <v>0</v>
      </c>
      <c r="T551" s="26">
        <v>0</v>
      </c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  <c r="AV551" s="73"/>
      <c r="AW551" s="73"/>
      <c r="AX551" s="73"/>
      <c r="AY551" s="73"/>
      <c r="AZ551" s="73"/>
      <c r="BA551" s="73"/>
      <c r="BB551" s="73"/>
      <c r="BC551" s="73"/>
      <c r="BD551" s="73"/>
      <c r="BE551" s="73"/>
      <c r="BF551" s="73"/>
      <c r="BG551" s="73"/>
      <c r="BH551" s="73"/>
      <c r="BI551" s="73"/>
      <c r="BJ551" s="73"/>
      <c r="BK551" s="73"/>
      <c r="BL551" s="73"/>
      <c r="BM551" s="73"/>
      <c r="BN551" s="73"/>
      <c r="BO551" s="73"/>
      <c r="BP551" s="73"/>
      <c r="BQ551" s="73"/>
      <c r="BR551" s="73"/>
      <c r="BS551" s="73"/>
      <c r="BT551" s="73"/>
      <c r="BU551" s="73"/>
      <c r="BV551" s="73"/>
      <c r="BW551" s="73"/>
      <c r="BX551" s="73"/>
      <c r="BY551" s="73"/>
      <c r="BZ551" s="73"/>
      <c r="CA551" s="73"/>
      <c r="CB551" s="73"/>
      <c r="CC551" s="73"/>
      <c r="CD551" s="73"/>
      <c r="CE551" s="73"/>
      <c r="CF551" s="73"/>
      <c r="CG551" s="73"/>
      <c r="CH551" s="73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</row>
    <row r="552" spans="1:144" s="48" customFormat="1" ht="11.25" customHeight="1" hidden="1">
      <c r="A552" s="23"/>
      <c r="B552" s="24"/>
      <c r="C552" s="24"/>
      <c r="D552" s="25"/>
      <c r="E552" s="25"/>
      <c r="F552" s="68"/>
      <c r="G552" s="142"/>
      <c r="H552" s="42"/>
      <c r="I552" s="42"/>
      <c r="J552" s="42"/>
      <c r="K552" s="42"/>
      <c r="L552" s="42"/>
      <c r="M552" s="70"/>
      <c r="N552" s="70"/>
      <c r="O552" s="70"/>
      <c r="P552" s="70"/>
      <c r="Q552" s="10"/>
      <c r="R552" s="26"/>
      <c r="S552" s="26"/>
      <c r="T552" s="26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  <c r="AV552" s="73"/>
      <c r="AW552" s="73"/>
      <c r="AX552" s="73"/>
      <c r="AY552" s="73"/>
      <c r="AZ552" s="73"/>
      <c r="BA552" s="73"/>
      <c r="BB552" s="73"/>
      <c r="BC552" s="73"/>
      <c r="BD552" s="73"/>
      <c r="BE552" s="73"/>
      <c r="BF552" s="73"/>
      <c r="BG552" s="73"/>
      <c r="BH552" s="73"/>
      <c r="BI552" s="73"/>
      <c r="BJ552" s="73"/>
      <c r="BK552" s="73"/>
      <c r="BL552" s="73"/>
      <c r="BM552" s="73"/>
      <c r="BN552" s="73"/>
      <c r="BO552" s="73"/>
      <c r="BP552" s="73"/>
      <c r="BQ552" s="73"/>
      <c r="BR552" s="73"/>
      <c r="BS552" s="73"/>
      <c r="BT552" s="73"/>
      <c r="BU552" s="73"/>
      <c r="BV552" s="73"/>
      <c r="BW552" s="73"/>
      <c r="BX552" s="73"/>
      <c r="BY552" s="73"/>
      <c r="BZ552" s="73"/>
      <c r="CA552" s="73"/>
      <c r="CB552" s="73"/>
      <c r="CC552" s="73"/>
      <c r="CD552" s="73"/>
      <c r="CE552" s="73"/>
      <c r="CF552" s="73"/>
      <c r="CG552" s="73"/>
      <c r="CH552" s="73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</row>
    <row r="553" spans="1:144" s="26" customFormat="1" ht="27" customHeight="1" hidden="1">
      <c r="A553" s="23">
        <v>921</v>
      </c>
      <c r="B553" s="24"/>
      <c r="C553" s="24"/>
      <c r="D553" s="25" t="s">
        <v>46</v>
      </c>
      <c r="E553" s="25">
        <f>E554+E560+E562</f>
        <v>0</v>
      </c>
      <c r="F553" s="172">
        <f aca="true" t="shared" si="69" ref="F553:T553">F554+F560+F562</f>
        <v>0</v>
      </c>
      <c r="G553" s="25">
        <f t="shared" si="69"/>
        <v>567950</v>
      </c>
      <c r="H553" s="25">
        <f t="shared" si="69"/>
        <v>567950</v>
      </c>
      <c r="I553" s="25">
        <f t="shared" si="69"/>
        <v>31000</v>
      </c>
      <c r="J553" s="25">
        <f t="shared" si="69"/>
        <v>7000</v>
      </c>
      <c r="K553" s="25">
        <f t="shared" si="69"/>
        <v>24000</v>
      </c>
      <c r="L553" s="25">
        <f t="shared" si="69"/>
        <v>536950</v>
      </c>
      <c r="M553" s="25">
        <f t="shared" si="69"/>
        <v>0</v>
      </c>
      <c r="N553" s="25">
        <f t="shared" si="69"/>
        <v>0</v>
      </c>
      <c r="O553" s="25">
        <f t="shared" si="69"/>
        <v>0</v>
      </c>
      <c r="P553" s="25">
        <f t="shared" si="69"/>
        <v>0</v>
      </c>
      <c r="Q553" s="25">
        <f t="shared" si="69"/>
        <v>0</v>
      </c>
      <c r="R553" s="25">
        <f t="shared" si="69"/>
        <v>0</v>
      </c>
      <c r="S553" s="25">
        <f t="shared" si="69"/>
        <v>0</v>
      </c>
      <c r="T553" s="25">
        <f t="shared" si="69"/>
        <v>0</v>
      </c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73"/>
      <c r="AY553" s="73"/>
      <c r="AZ553" s="73"/>
      <c r="BA553" s="73"/>
      <c r="BB553" s="73"/>
      <c r="BC553" s="73"/>
      <c r="BD553" s="73"/>
      <c r="BE553" s="73"/>
      <c r="BF553" s="73"/>
      <c r="BG553" s="73"/>
      <c r="BH553" s="73"/>
      <c r="BI553" s="73"/>
      <c r="BJ553" s="73"/>
      <c r="BK553" s="73"/>
      <c r="BL553" s="73"/>
      <c r="BM553" s="73"/>
      <c r="BN553" s="73"/>
      <c r="BO553" s="73"/>
      <c r="BP553" s="73"/>
      <c r="BQ553" s="73"/>
      <c r="BR553" s="73"/>
      <c r="BS553" s="73"/>
      <c r="BT553" s="73"/>
      <c r="BU553" s="73"/>
      <c r="BV553" s="73"/>
      <c r="BW553" s="73"/>
      <c r="BX553" s="73"/>
      <c r="BY553" s="73"/>
      <c r="BZ553" s="73"/>
      <c r="CA553" s="73"/>
      <c r="CB553" s="73"/>
      <c r="CC553" s="73"/>
      <c r="CD553" s="73"/>
      <c r="CE553" s="73"/>
      <c r="CF553" s="73"/>
      <c r="CG553" s="73"/>
      <c r="CH553" s="73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</row>
    <row r="554" spans="1:144" s="26" customFormat="1" ht="18" customHeight="1" hidden="1">
      <c r="A554" s="27"/>
      <c r="B554" s="28">
        <v>92105</v>
      </c>
      <c r="C554" s="28"/>
      <c r="D554" s="29" t="s">
        <v>47</v>
      </c>
      <c r="E554" s="29"/>
      <c r="F554" s="171"/>
      <c r="G554" s="10">
        <f aca="true" t="shared" si="70" ref="G554:L554">SUM(G555:G559)</f>
        <v>31000</v>
      </c>
      <c r="H554" s="10">
        <f t="shared" si="70"/>
        <v>31000</v>
      </c>
      <c r="I554" s="10">
        <f t="shared" si="70"/>
        <v>31000</v>
      </c>
      <c r="J554" s="10">
        <f t="shared" si="70"/>
        <v>7000</v>
      </c>
      <c r="K554" s="10">
        <f t="shared" si="70"/>
        <v>24000</v>
      </c>
      <c r="L554" s="10">
        <f t="shared" si="70"/>
        <v>0</v>
      </c>
      <c r="M554" s="70">
        <v>0</v>
      </c>
      <c r="N554" s="70">
        <v>0</v>
      </c>
      <c r="O554" s="70">
        <v>0</v>
      </c>
      <c r="P554" s="70">
        <v>0</v>
      </c>
      <c r="Q554" s="10">
        <v>0</v>
      </c>
      <c r="R554" s="26">
        <v>0</v>
      </c>
      <c r="S554" s="26">
        <v>0</v>
      </c>
      <c r="T554" s="26">
        <v>0</v>
      </c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3"/>
      <c r="AS554" s="73"/>
      <c r="AT554" s="73"/>
      <c r="AU554" s="73"/>
      <c r="AV554" s="73"/>
      <c r="AW554" s="73"/>
      <c r="AX554" s="73"/>
      <c r="AY554" s="73"/>
      <c r="AZ554" s="73"/>
      <c r="BA554" s="73"/>
      <c r="BB554" s="73"/>
      <c r="BC554" s="73"/>
      <c r="BD554" s="73"/>
      <c r="BE554" s="73"/>
      <c r="BF554" s="73"/>
      <c r="BG554" s="73"/>
      <c r="BH554" s="73"/>
      <c r="BI554" s="73"/>
      <c r="BJ554" s="73"/>
      <c r="BK554" s="73"/>
      <c r="BL554" s="73"/>
      <c r="BM554" s="73"/>
      <c r="BN554" s="73"/>
      <c r="BO554" s="73"/>
      <c r="BP554" s="73"/>
      <c r="BQ554" s="73"/>
      <c r="BR554" s="73"/>
      <c r="BS554" s="73"/>
      <c r="BT554" s="73"/>
      <c r="BU554" s="73"/>
      <c r="BV554" s="73"/>
      <c r="BW554" s="73"/>
      <c r="BX554" s="73"/>
      <c r="BY554" s="73"/>
      <c r="BZ554" s="73"/>
      <c r="CA554" s="73"/>
      <c r="CB554" s="73"/>
      <c r="CC554" s="73"/>
      <c r="CD554" s="73"/>
      <c r="CE554" s="73"/>
      <c r="CF554" s="73"/>
      <c r="CG554" s="73"/>
      <c r="CH554" s="73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</row>
    <row r="555" spans="1:144" s="26" customFormat="1" ht="18" customHeight="1" hidden="1">
      <c r="A555" s="27"/>
      <c r="B555" s="28"/>
      <c r="C555" s="28" t="s">
        <v>126</v>
      </c>
      <c r="D555" s="29" t="s">
        <v>202</v>
      </c>
      <c r="E555" s="29"/>
      <c r="F555" s="171"/>
      <c r="G555" s="10">
        <v>7000</v>
      </c>
      <c r="H555" s="10">
        <v>7000</v>
      </c>
      <c r="I555" s="10">
        <v>7000</v>
      </c>
      <c r="J555" s="10">
        <v>7000</v>
      </c>
      <c r="K555" s="10">
        <v>0</v>
      </c>
      <c r="L555" s="10">
        <v>0</v>
      </c>
      <c r="M555" s="70">
        <v>0</v>
      </c>
      <c r="N555" s="70">
        <v>0</v>
      </c>
      <c r="O555" s="70">
        <v>0</v>
      </c>
      <c r="P555" s="70">
        <v>0</v>
      </c>
      <c r="Q555" s="10">
        <v>0</v>
      </c>
      <c r="R555" s="26">
        <v>0</v>
      </c>
      <c r="S555" s="26">
        <v>0</v>
      </c>
      <c r="T555" s="26">
        <v>0</v>
      </c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  <c r="AV555" s="73"/>
      <c r="AW555" s="73"/>
      <c r="AX555" s="73"/>
      <c r="AY555" s="73"/>
      <c r="AZ555" s="73"/>
      <c r="BA555" s="73"/>
      <c r="BB555" s="73"/>
      <c r="BC555" s="73"/>
      <c r="BD555" s="73"/>
      <c r="BE555" s="73"/>
      <c r="BF555" s="73"/>
      <c r="BG555" s="73"/>
      <c r="BH555" s="73"/>
      <c r="BI555" s="73"/>
      <c r="BJ555" s="73"/>
      <c r="BK555" s="73"/>
      <c r="BL555" s="73"/>
      <c r="BM555" s="73"/>
      <c r="BN555" s="73"/>
      <c r="BO555" s="73"/>
      <c r="BP555" s="73"/>
      <c r="BQ555" s="73"/>
      <c r="BR555" s="73"/>
      <c r="BS555" s="73"/>
      <c r="BT555" s="73"/>
      <c r="BU555" s="73"/>
      <c r="BV555" s="73"/>
      <c r="BW555" s="73"/>
      <c r="BX555" s="73"/>
      <c r="BY555" s="73"/>
      <c r="BZ555" s="73"/>
      <c r="CA555" s="73"/>
      <c r="CB555" s="73"/>
      <c r="CC555" s="73"/>
      <c r="CD555" s="73"/>
      <c r="CE555" s="73"/>
      <c r="CF555" s="73"/>
      <c r="CG555" s="73"/>
      <c r="CH555" s="73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</row>
    <row r="556" spans="1:144" s="26" customFormat="1" ht="18" customHeight="1" hidden="1">
      <c r="A556" s="27"/>
      <c r="B556" s="28"/>
      <c r="C556" s="28" t="s">
        <v>145</v>
      </c>
      <c r="D556" s="29" t="s">
        <v>131</v>
      </c>
      <c r="E556" s="29"/>
      <c r="F556" s="171"/>
      <c r="G556" s="10">
        <v>9500</v>
      </c>
      <c r="H556" s="10">
        <v>9500</v>
      </c>
      <c r="I556" s="10">
        <v>9500</v>
      </c>
      <c r="J556" s="10">
        <v>0</v>
      </c>
      <c r="K556" s="10">
        <v>9500</v>
      </c>
      <c r="L556" s="10">
        <v>0</v>
      </c>
      <c r="M556" s="70">
        <v>0</v>
      </c>
      <c r="N556" s="70">
        <v>0</v>
      </c>
      <c r="O556" s="70">
        <v>0</v>
      </c>
      <c r="P556" s="70">
        <v>0</v>
      </c>
      <c r="Q556" s="10">
        <v>0</v>
      </c>
      <c r="R556" s="26">
        <v>0</v>
      </c>
      <c r="S556" s="26">
        <v>0</v>
      </c>
      <c r="T556" s="26">
        <v>0</v>
      </c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  <c r="AL556" s="73"/>
      <c r="AM556" s="73"/>
      <c r="AN556" s="73"/>
      <c r="AO556" s="73"/>
      <c r="AP556" s="73"/>
      <c r="AQ556" s="73"/>
      <c r="AR556" s="73"/>
      <c r="AS556" s="73"/>
      <c r="AT556" s="73"/>
      <c r="AU556" s="73"/>
      <c r="AV556" s="73"/>
      <c r="AW556" s="73"/>
      <c r="AX556" s="73"/>
      <c r="AY556" s="73"/>
      <c r="AZ556" s="73"/>
      <c r="BA556" s="73"/>
      <c r="BB556" s="73"/>
      <c r="BC556" s="73"/>
      <c r="BD556" s="73"/>
      <c r="BE556" s="73"/>
      <c r="BF556" s="73"/>
      <c r="BG556" s="73"/>
      <c r="BH556" s="73"/>
      <c r="BI556" s="73"/>
      <c r="BJ556" s="73"/>
      <c r="BK556" s="73"/>
      <c r="BL556" s="73"/>
      <c r="BM556" s="73"/>
      <c r="BN556" s="73"/>
      <c r="BO556" s="73"/>
      <c r="BP556" s="73"/>
      <c r="BQ556" s="73"/>
      <c r="BR556" s="73"/>
      <c r="BS556" s="73"/>
      <c r="BT556" s="73"/>
      <c r="BU556" s="73"/>
      <c r="BV556" s="73"/>
      <c r="BW556" s="73"/>
      <c r="BX556" s="73"/>
      <c r="BY556" s="73"/>
      <c r="BZ556" s="73"/>
      <c r="CA556" s="73"/>
      <c r="CB556" s="73"/>
      <c r="CC556" s="73"/>
      <c r="CD556" s="73"/>
      <c r="CE556" s="73"/>
      <c r="CF556" s="73"/>
      <c r="CG556" s="73"/>
      <c r="CH556" s="73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</row>
    <row r="557" spans="1:144" s="26" customFormat="1" ht="18" customHeight="1" hidden="1">
      <c r="A557" s="27"/>
      <c r="B557" s="28"/>
      <c r="C557" s="28" t="s">
        <v>136</v>
      </c>
      <c r="D557" s="29" t="s">
        <v>139</v>
      </c>
      <c r="E557" s="29"/>
      <c r="F557" s="171"/>
      <c r="G557" s="10">
        <v>1000</v>
      </c>
      <c r="H557" s="10">
        <v>1000</v>
      </c>
      <c r="I557" s="10">
        <v>1000</v>
      </c>
      <c r="J557" s="10">
        <v>0</v>
      </c>
      <c r="K557" s="10">
        <v>1000</v>
      </c>
      <c r="L557" s="10">
        <v>0</v>
      </c>
      <c r="M557" s="70">
        <v>0</v>
      </c>
      <c r="N557" s="70">
        <v>0</v>
      </c>
      <c r="O557" s="70">
        <v>0</v>
      </c>
      <c r="P557" s="70">
        <v>0</v>
      </c>
      <c r="Q557" s="10">
        <v>0</v>
      </c>
      <c r="R557" s="26">
        <v>0</v>
      </c>
      <c r="S557" s="26">
        <v>0</v>
      </c>
      <c r="T557" s="26">
        <v>0</v>
      </c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3"/>
      <c r="AS557" s="73"/>
      <c r="AT557" s="73"/>
      <c r="AU557" s="73"/>
      <c r="AV557" s="73"/>
      <c r="AW557" s="73"/>
      <c r="AX557" s="73"/>
      <c r="AY557" s="73"/>
      <c r="AZ557" s="73"/>
      <c r="BA557" s="73"/>
      <c r="BB557" s="73"/>
      <c r="BC557" s="73"/>
      <c r="BD557" s="73"/>
      <c r="BE557" s="73"/>
      <c r="BF557" s="73"/>
      <c r="BG557" s="73"/>
      <c r="BH557" s="73"/>
      <c r="BI557" s="73"/>
      <c r="BJ557" s="73"/>
      <c r="BK557" s="73"/>
      <c r="BL557" s="73"/>
      <c r="BM557" s="73"/>
      <c r="BN557" s="73"/>
      <c r="BO557" s="73"/>
      <c r="BP557" s="73"/>
      <c r="BQ557" s="73"/>
      <c r="BR557" s="73"/>
      <c r="BS557" s="73"/>
      <c r="BT557" s="73"/>
      <c r="BU557" s="73"/>
      <c r="BV557" s="73"/>
      <c r="BW557" s="73"/>
      <c r="BX557" s="73"/>
      <c r="BY557" s="73"/>
      <c r="BZ557" s="73"/>
      <c r="CA557" s="73"/>
      <c r="CB557" s="73"/>
      <c r="CC557" s="73"/>
      <c r="CD557" s="73"/>
      <c r="CE557" s="73"/>
      <c r="CF557" s="73"/>
      <c r="CG557" s="73"/>
      <c r="CH557" s="73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</row>
    <row r="558" spans="1:144" s="26" customFormat="1" ht="18" customHeight="1" hidden="1">
      <c r="A558" s="27"/>
      <c r="B558" s="28"/>
      <c r="C558" s="28">
        <v>4300</v>
      </c>
      <c r="D558" s="29" t="s">
        <v>133</v>
      </c>
      <c r="E558" s="29"/>
      <c r="F558" s="171"/>
      <c r="G558" s="10">
        <v>12000</v>
      </c>
      <c r="H558" s="10">
        <v>12000</v>
      </c>
      <c r="I558" s="10">
        <v>12000</v>
      </c>
      <c r="J558" s="10">
        <v>0</v>
      </c>
      <c r="K558" s="10">
        <v>12000</v>
      </c>
      <c r="L558" s="10">
        <v>0</v>
      </c>
      <c r="M558" s="70">
        <v>0</v>
      </c>
      <c r="N558" s="70">
        <v>0</v>
      </c>
      <c r="O558" s="70">
        <v>0</v>
      </c>
      <c r="P558" s="70">
        <v>0</v>
      </c>
      <c r="Q558" s="10">
        <v>0</v>
      </c>
      <c r="S558" s="26">
        <v>0</v>
      </c>
      <c r="T558" s="26">
        <v>0</v>
      </c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  <c r="AV558" s="73"/>
      <c r="AW558" s="73"/>
      <c r="AX558" s="73"/>
      <c r="AY558" s="73"/>
      <c r="AZ558" s="73"/>
      <c r="BA558" s="73"/>
      <c r="BB558" s="73"/>
      <c r="BC558" s="73"/>
      <c r="BD558" s="73"/>
      <c r="BE558" s="73"/>
      <c r="BF558" s="73"/>
      <c r="BG558" s="73"/>
      <c r="BH558" s="73"/>
      <c r="BI558" s="73"/>
      <c r="BJ558" s="73"/>
      <c r="BK558" s="73"/>
      <c r="BL558" s="73"/>
      <c r="BM558" s="73"/>
      <c r="BN558" s="73"/>
      <c r="BO558" s="73"/>
      <c r="BP558" s="73"/>
      <c r="BQ558" s="73"/>
      <c r="BR558" s="73"/>
      <c r="BS558" s="73"/>
      <c r="BT558" s="73"/>
      <c r="BU558" s="73"/>
      <c r="BV558" s="73"/>
      <c r="BW558" s="73"/>
      <c r="BX558" s="73"/>
      <c r="BY558" s="73"/>
      <c r="BZ558" s="73"/>
      <c r="CA558" s="73"/>
      <c r="CB558" s="73"/>
      <c r="CC558" s="73"/>
      <c r="CD558" s="73"/>
      <c r="CE558" s="73"/>
      <c r="CF558" s="73"/>
      <c r="CG558" s="73"/>
      <c r="CH558" s="73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</row>
    <row r="559" spans="1:144" s="26" customFormat="1" ht="18" customHeight="1" hidden="1">
      <c r="A559" s="27"/>
      <c r="B559" s="28"/>
      <c r="C559" s="28" t="s">
        <v>127</v>
      </c>
      <c r="D559" s="29" t="s">
        <v>134</v>
      </c>
      <c r="E559" s="29"/>
      <c r="F559" s="171"/>
      <c r="G559" s="10">
        <v>1500</v>
      </c>
      <c r="H559" s="10">
        <v>1500</v>
      </c>
      <c r="I559" s="10">
        <v>1500</v>
      </c>
      <c r="J559" s="10">
        <v>0</v>
      </c>
      <c r="K559" s="10">
        <v>1500</v>
      </c>
      <c r="L559" s="10">
        <v>0</v>
      </c>
      <c r="M559" s="70">
        <v>0</v>
      </c>
      <c r="N559" s="70">
        <v>0</v>
      </c>
      <c r="O559" s="70">
        <v>0</v>
      </c>
      <c r="P559" s="70">
        <v>0</v>
      </c>
      <c r="Q559" s="10">
        <v>0</v>
      </c>
      <c r="S559" s="26">
        <v>0</v>
      </c>
      <c r="T559" s="26">
        <v>0</v>
      </c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  <c r="AL559" s="73"/>
      <c r="AM559" s="73"/>
      <c r="AN559" s="73"/>
      <c r="AO559" s="73"/>
      <c r="AP559" s="73"/>
      <c r="AQ559" s="73"/>
      <c r="AR559" s="73"/>
      <c r="AS559" s="73"/>
      <c r="AT559" s="73"/>
      <c r="AU559" s="73"/>
      <c r="AV559" s="73"/>
      <c r="AW559" s="73"/>
      <c r="AX559" s="73"/>
      <c r="AY559" s="73"/>
      <c r="AZ559" s="73"/>
      <c r="BA559" s="73"/>
      <c r="BB559" s="73"/>
      <c r="BC559" s="73"/>
      <c r="BD559" s="73"/>
      <c r="BE559" s="73"/>
      <c r="BF559" s="73"/>
      <c r="BG559" s="73"/>
      <c r="BH559" s="73"/>
      <c r="BI559" s="73"/>
      <c r="BJ559" s="73"/>
      <c r="BK559" s="73"/>
      <c r="BL559" s="73"/>
      <c r="BM559" s="73"/>
      <c r="BN559" s="73"/>
      <c r="BO559" s="73"/>
      <c r="BP559" s="73"/>
      <c r="BQ559" s="73"/>
      <c r="BR559" s="73"/>
      <c r="BS559" s="73"/>
      <c r="BT559" s="73"/>
      <c r="BU559" s="73"/>
      <c r="BV559" s="73"/>
      <c r="BW559" s="73"/>
      <c r="BX559" s="73"/>
      <c r="BY559" s="73"/>
      <c r="BZ559" s="73"/>
      <c r="CA559" s="73"/>
      <c r="CB559" s="73"/>
      <c r="CC559" s="73"/>
      <c r="CD559" s="73"/>
      <c r="CE559" s="73"/>
      <c r="CF559" s="73"/>
      <c r="CG559" s="73"/>
      <c r="CH559" s="73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</row>
    <row r="560" spans="1:144" s="26" customFormat="1" ht="28.5" customHeight="1" hidden="1">
      <c r="A560" s="27"/>
      <c r="B560" s="28">
        <v>92109</v>
      </c>
      <c r="C560" s="28"/>
      <c r="D560" s="29" t="s">
        <v>48</v>
      </c>
      <c r="E560" s="29"/>
      <c r="F560" s="171"/>
      <c r="G560" s="29">
        <f aca="true" t="shared" si="71" ref="G560:L560">SUM(G561:G561)</f>
        <v>246750</v>
      </c>
      <c r="H560" s="29">
        <f t="shared" si="71"/>
        <v>246750</v>
      </c>
      <c r="I560" s="29">
        <f t="shared" si="71"/>
        <v>0</v>
      </c>
      <c r="J560" s="29">
        <f t="shared" si="71"/>
        <v>0</v>
      </c>
      <c r="K560" s="29">
        <f t="shared" si="71"/>
        <v>0</v>
      </c>
      <c r="L560" s="29">
        <f t="shared" si="71"/>
        <v>246750</v>
      </c>
      <c r="M560" s="70">
        <v>0</v>
      </c>
      <c r="N560" s="70">
        <v>0</v>
      </c>
      <c r="O560" s="70">
        <v>0</v>
      </c>
      <c r="P560" s="70">
        <v>0</v>
      </c>
      <c r="Q560" s="10">
        <v>0</v>
      </c>
      <c r="R560" s="26">
        <v>0</v>
      </c>
      <c r="S560" s="26">
        <v>0</v>
      </c>
      <c r="T560" s="26">
        <v>0</v>
      </c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3"/>
      <c r="AS560" s="73"/>
      <c r="AT560" s="73"/>
      <c r="AU560" s="73"/>
      <c r="AV560" s="73"/>
      <c r="AW560" s="73"/>
      <c r="AX560" s="73"/>
      <c r="AY560" s="73"/>
      <c r="AZ560" s="73"/>
      <c r="BA560" s="73"/>
      <c r="BB560" s="73"/>
      <c r="BC560" s="73"/>
      <c r="BD560" s="73"/>
      <c r="BE560" s="73"/>
      <c r="BF560" s="73"/>
      <c r="BG560" s="73"/>
      <c r="BH560" s="73"/>
      <c r="BI560" s="73"/>
      <c r="BJ560" s="73"/>
      <c r="BK560" s="73"/>
      <c r="BL560" s="73"/>
      <c r="BM560" s="73"/>
      <c r="BN560" s="73"/>
      <c r="BO560" s="73"/>
      <c r="BP560" s="73"/>
      <c r="BQ560" s="73"/>
      <c r="BR560" s="73"/>
      <c r="BS560" s="73"/>
      <c r="BT560" s="73"/>
      <c r="BU560" s="73"/>
      <c r="BV560" s="73"/>
      <c r="BW560" s="73"/>
      <c r="BX560" s="73"/>
      <c r="BY560" s="73"/>
      <c r="BZ560" s="73"/>
      <c r="CA560" s="73"/>
      <c r="CB560" s="73"/>
      <c r="CC560" s="73"/>
      <c r="CD560" s="73"/>
      <c r="CE560" s="73"/>
      <c r="CF560" s="73"/>
      <c r="CG560" s="73"/>
      <c r="CH560" s="73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</row>
    <row r="561" spans="1:144" s="26" customFormat="1" ht="25.5" hidden="1">
      <c r="A561" s="27"/>
      <c r="B561" s="28"/>
      <c r="C561" s="28" t="s">
        <v>226</v>
      </c>
      <c r="D561" s="29" t="s">
        <v>232</v>
      </c>
      <c r="E561" s="29"/>
      <c r="F561" s="171"/>
      <c r="G561" s="10">
        <v>246750</v>
      </c>
      <c r="H561" s="10">
        <v>246750</v>
      </c>
      <c r="I561" s="10">
        <v>0</v>
      </c>
      <c r="J561" s="10">
        <v>0</v>
      </c>
      <c r="K561" s="10">
        <v>0</v>
      </c>
      <c r="L561" s="10">
        <v>246750</v>
      </c>
      <c r="M561" s="70">
        <v>0</v>
      </c>
      <c r="N561" s="70">
        <v>0</v>
      </c>
      <c r="O561" s="70">
        <v>0</v>
      </c>
      <c r="P561" s="70">
        <v>0</v>
      </c>
      <c r="Q561" s="10">
        <v>0</v>
      </c>
      <c r="R561" s="26">
        <v>0</v>
      </c>
      <c r="S561" s="26">
        <v>0</v>
      </c>
      <c r="T561" s="26">
        <v>0</v>
      </c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  <c r="AY561" s="73"/>
      <c r="AZ561" s="73"/>
      <c r="BA561" s="73"/>
      <c r="BB561" s="73"/>
      <c r="BC561" s="73"/>
      <c r="BD561" s="73"/>
      <c r="BE561" s="73"/>
      <c r="BF561" s="73"/>
      <c r="BG561" s="73"/>
      <c r="BH561" s="73"/>
      <c r="BI561" s="73"/>
      <c r="BJ561" s="73"/>
      <c r="BK561" s="73"/>
      <c r="BL561" s="73"/>
      <c r="BM561" s="73"/>
      <c r="BN561" s="73"/>
      <c r="BO561" s="73"/>
      <c r="BP561" s="73"/>
      <c r="BQ561" s="73"/>
      <c r="BR561" s="73"/>
      <c r="BS561" s="73"/>
      <c r="BT561" s="73"/>
      <c r="BU561" s="73"/>
      <c r="BV561" s="73"/>
      <c r="BW561" s="73"/>
      <c r="BX561" s="73"/>
      <c r="BY561" s="73"/>
      <c r="BZ561" s="73"/>
      <c r="CA561" s="73"/>
      <c r="CB561" s="73"/>
      <c r="CC561" s="73"/>
      <c r="CD561" s="73"/>
      <c r="CE561" s="73"/>
      <c r="CF561" s="73"/>
      <c r="CG561" s="73"/>
      <c r="CH561" s="73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</row>
    <row r="562" spans="1:144" s="26" customFormat="1" ht="15" customHeight="1" hidden="1">
      <c r="A562" s="27"/>
      <c r="B562" s="28">
        <v>92116</v>
      </c>
      <c r="C562" s="28"/>
      <c r="D562" s="29" t="s">
        <v>49</v>
      </c>
      <c r="E562" s="29"/>
      <c r="F562" s="171"/>
      <c r="G562" s="29">
        <f>SUM(G563:G563)</f>
        <v>290200</v>
      </c>
      <c r="H562" s="29">
        <f>SUM(H563:H563)</f>
        <v>290200</v>
      </c>
      <c r="I562" s="29">
        <f>SUM(I563:I563)</f>
        <v>0</v>
      </c>
      <c r="J562" s="29">
        <f>SUM(J563:J563)</f>
        <v>0</v>
      </c>
      <c r="K562" s="29">
        <v>0</v>
      </c>
      <c r="L562" s="29">
        <f>SUM(L563:L563)</f>
        <v>290200</v>
      </c>
      <c r="M562" s="70">
        <v>0</v>
      </c>
      <c r="N562" s="70">
        <v>0</v>
      </c>
      <c r="O562" s="70">
        <v>0</v>
      </c>
      <c r="P562" s="70">
        <v>0</v>
      </c>
      <c r="Q562" s="10">
        <v>0</v>
      </c>
      <c r="R562" s="26">
        <v>0</v>
      </c>
      <c r="S562" s="26">
        <v>0</v>
      </c>
      <c r="T562" s="26">
        <v>0</v>
      </c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  <c r="AL562" s="73"/>
      <c r="AM562" s="73"/>
      <c r="AN562" s="73"/>
      <c r="AO562" s="73"/>
      <c r="AP562" s="73"/>
      <c r="AQ562" s="73"/>
      <c r="AR562" s="73"/>
      <c r="AS562" s="73"/>
      <c r="AT562" s="73"/>
      <c r="AU562" s="73"/>
      <c r="AV562" s="73"/>
      <c r="AW562" s="73"/>
      <c r="AX562" s="73"/>
      <c r="AY562" s="73"/>
      <c r="AZ562" s="73"/>
      <c r="BA562" s="73"/>
      <c r="BB562" s="73"/>
      <c r="BC562" s="73"/>
      <c r="BD562" s="73"/>
      <c r="BE562" s="73"/>
      <c r="BF562" s="73"/>
      <c r="BG562" s="73"/>
      <c r="BH562" s="73"/>
      <c r="BI562" s="73"/>
      <c r="BJ562" s="73"/>
      <c r="BK562" s="73"/>
      <c r="BL562" s="73"/>
      <c r="BM562" s="73"/>
      <c r="BN562" s="73"/>
      <c r="BO562" s="73"/>
      <c r="BP562" s="73"/>
      <c r="BQ562" s="73"/>
      <c r="BR562" s="73"/>
      <c r="BS562" s="73"/>
      <c r="BT562" s="73"/>
      <c r="BU562" s="73"/>
      <c r="BV562" s="73"/>
      <c r="BW562" s="73"/>
      <c r="BX562" s="73"/>
      <c r="BY562" s="73"/>
      <c r="BZ562" s="73"/>
      <c r="CA562" s="73"/>
      <c r="CB562" s="73"/>
      <c r="CC562" s="73"/>
      <c r="CD562" s="73"/>
      <c r="CE562" s="73"/>
      <c r="CF562" s="73"/>
      <c r="CG562" s="73"/>
      <c r="CH562" s="73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</row>
    <row r="563" spans="1:144" s="26" customFormat="1" ht="25.5" hidden="1">
      <c r="A563" s="27"/>
      <c r="B563" s="28"/>
      <c r="C563" s="28" t="s">
        <v>226</v>
      </c>
      <c r="D563" s="29" t="s">
        <v>232</v>
      </c>
      <c r="E563" s="29"/>
      <c r="F563" s="171"/>
      <c r="G563" s="10">
        <v>290200</v>
      </c>
      <c r="H563" s="10">
        <v>290200</v>
      </c>
      <c r="I563" s="10">
        <v>0</v>
      </c>
      <c r="J563" s="10">
        <v>0</v>
      </c>
      <c r="K563" s="10">
        <v>0</v>
      </c>
      <c r="L563" s="10">
        <v>290200</v>
      </c>
      <c r="M563" s="70">
        <v>0</v>
      </c>
      <c r="N563" s="70">
        <v>0</v>
      </c>
      <c r="O563" s="70">
        <v>0</v>
      </c>
      <c r="P563" s="70">
        <v>0</v>
      </c>
      <c r="Q563" s="10">
        <v>0</v>
      </c>
      <c r="R563" s="26">
        <v>0</v>
      </c>
      <c r="S563" s="26">
        <v>0</v>
      </c>
      <c r="T563" s="26">
        <v>0</v>
      </c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  <c r="AV563" s="73"/>
      <c r="AW563" s="73"/>
      <c r="AX563" s="73"/>
      <c r="AY563" s="73"/>
      <c r="AZ563" s="73"/>
      <c r="BA563" s="73"/>
      <c r="BB563" s="73"/>
      <c r="BC563" s="73"/>
      <c r="BD563" s="73"/>
      <c r="BE563" s="73"/>
      <c r="BF563" s="73"/>
      <c r="BG563" s="73"/>
      <c r="BH563" s="73"/>
      <c r="BI563" s="73"/>
      <c r="BJ563" s="73"/>
      <c r="BK563" s="73"/>
      <c r="BL563" s="73"/>
      <c r="BM563" s="73"/>
      <c r="BN563" s="73"/>
      <c r="BO563" s="73"/>
      <c r="BP563" s="73"/>
      <c r="BQ563" s="73"/>
      <c r="BR563" s="73"/>
      <c r="BS563" s="73"/>
      <c r="BT563" s="73"/>
      <c r="BU563" s="73"/>
      <c r="BV563" s="73"/>
      <c r="BW563" s="73"/>
      <c r="BX563" s="73"/>
      <c r="BY563" s="73"/>
      <c r="BZ563" s="73"/>
      <c r="CA563" s="73"/>
      <c r="CB563" s="73"/>
      <c r="CC563" s="73"/>
      <c r="CD563" s="73"/>
      <c r="CE563" s="73"/>
      <c r="CF563" s="73"/>
      <c r="CG563" s="73"/>
      <c r="CH563" s="73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</row>
    <row r="564" spans="1:144" s="48" customFormat="1" ht="11.25" customHeight="1">
      <c r="A564" s="27"/>
      <c r="B564" s="28"/>
      <c r="C564" s="28"/>
      <c r="D564" s="29"/>
      <c r="E564" s="29"/>
      <c r="F564" s="60"/>
      <c r="G564" s="99"/>
      <c r="H564" s="42"/>
      <c r="I564" s="42"/>
      <c r="J564" s="42"/>
      <c r="K564" s="42"/>
      <c r="L564" s="42"/>
      <c r="M564" s="70">
        <v>0</v>
      </c>
      <c r="N564" s="70">
        <v>0</v>
      </c>
      <c r="O564" s="70">
        <v>0</v>
      </c>
      <c r="P564" s="70">
        <v>0</v>
      </c>
      <c r="Q564" s="10">
        <v>0</v>
      </c>
      <c r="R564" s="26">
        <v>0</v>
      </c>
      <c r="S564" s="26">
        <v>0</v>
      </c>
      <c r="T564" s="26">
        <v>0</v>
      </c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  <c r="AL564" s="73"/>
      <c r="AM564" s="73"/>
      <c r="AN564" s="73"/>
      <c r="AO564" s="73"/>
      <c r="AP564" s="73"/>
      <c r="AQ564" s="73"/>
      <c r="AR564" s="73"/>
      <c r="AS564" s="73"/>
      <c r="AT564" s="73"/>
      <c r="AU564" s="73"/>
      <c r="AV564" s="73"/>
      <c r="AW564" s="73"/>
      <c r="AX564" s="73"/>
      <c r="AY564" s="73"/>
      <c r="AZ564" s="73"/>
      <c r="BA564" s="73"/>
      <c r="BB564" s="73"/>
      <c r="BC564" s="73"/>
      <c r="BD564" s="73"/>
      <c r="BE564" s="73"/>
      <c r="BF564" s="73"/>
      <c r="BG564" s="73"/>
      <c r="BH564" s="73"/>
      <c r="BI564" s="73"/>
      <c r="BJ564" s="73"/>
      <c r="BK564" s="73"/>
      <c r="BL564" s="73"/>
      <c r="BM564" s="73"/>
      <c r="BN564" s="73"/>
      <c r="BO564" s="73"/>
      <c r="BP564" s="73"/>
      <c r="BQ564" s="73"/>
      <c r="BR564" s="73"/>
      <c r="BS564" s="73"/>
      <c r="BT564" s="73"/>
      <c r="BU564" s="73"/>
      <c r="BV564" s="73"/>
      <c r="BW564" s="73"/>
      <c r="BX564" s="73"/>
      <c r="BY564" s="73"/>
      <c r="BZ564" s="73"/>
      <c r="CA564" s="73"/>
      <c r="CB564" s="73"/>
      <c r="CC564" s="73"/>
      <c r="CD564" s="73"/>
      <c r="CE564" s="73"/>
      <c r="CF564" s="73"/>
      <c r="CG564" s="73"/>
      <c r="CH564" s="73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</row>
    <row r="565" spans="1:144" s="26" customFormat="1" ht="21" customHeight="1">
      <c r="A565" s="23">
        <v>926</v>
      </c>
      <c r="B565" s="24"/>
      <c r="C565" s="24"/>
      <c r="D565" s="25" t="s">
        <v>513</v>
      </c>
      <c r="E565" s="25">
        <f>E566+E584+E587</f>
        <v>4410</v>
      </c>
      <c r="F565" s="172">
        <f aca="true" t="shared" si="72" ref="F565:T565">F566+F584+F587</f>
        <v>30110</v>
      </c>
      <c r="G565" s="25">
        <f t="shared" si="72"/>
        <v>294593</v>
      </c>
      <c r="H565" s="25">
        <f t="shared" si="72"/>
        <v>269593</v>
      </c>
      <c r="I565" s="25">
        <f t="shared" si="72"/>
        <v>144093</v>
      </c>
      <c r="J565" s="25">
        <f t="shared" si="72"/>
        <v>64685</v>
      </c>
      <c r="K565" s="25">
        <f t="shared" si="72"/>
        <v>79408</v>
      </c>
      <c r="L565" s="25">
        <f t="shared" si="72"/>
        <v>125000</v>
      </c>
      <c r="M565" s="25">
        <f t="shared" si="72"/>
        <v>500</v>
      </c>
      <c r="N565" s="25">
        <f t="shared" si="72"/>
        <v>0</v>
      </c>
      <c r="O565" s="25">
        <f t="shared" si="72"/>
        <v>0</v>
      </c>
      <c r="P565" s="25">
        <f t="shared" si="72"/>
        <v>0</v>
      </c>
      <c r="Q565" s="25">
        <f t="shared" si="72"/>
        <v>25000</v>
      </c>
      <c r="R565" s="25">
        <f t="shared" si="72"/>
        <v>25000</v>
      </c>
      <c r="S565" s="25">
        <f t="shared" si="72"/>
        <v>0</v>
      </c>
      <c r="T565" s="25">
        <f t="shared" si="72"/>
        <v>0</v>
      </c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  <c r="AL565" s="73"/>
      <c r="AM565" s="73"/>
      <c r="AN565" s="73"/>
      <c r="AO565" s="73"/>
      <c r="AP565" s="73"/>
      <c r="AQ565" s="73"/>
      <c r="AR565" s="73"/>
      <c r="AS565" s="73"/>
      <c r="AT565" s="73"/>
      <c r="AU565" s="73"/>
      <c r="AV565" s="73"/>
      <c r="AW565" s="73"/>
      <c r="AX565" s="73"/>
      <c r="AY565" s="73"/>
      <c r="AZ565" s="73"/>
      <c r="BA565" s="73"/>
      <c r="BB565" s="73"/>
      <c r="BC565" s="73"/>
      <c r="BD565" s="73"/>
      <c r="BE565" s="73"/>
      <c r="BF565" s="73"/>
      <c r="BG565" s="73"/>
      <c r="BH565" s="73"/>
      <c r="BI565" s="73"/>
      <c r="BJ565" s="73"/>
      <c r="BK565" s="73"/>
      <c r="BL565" s="73"/>
      <c r="BM565" s="73"/>
      <c r="BN565" s="73"/>
      <c r="BO565" s="73"/>
      <c r="BP565" s="73"/>
      <c r="BQ565" s="73"/>
      <c r="BR565" s="73"/>
      <c r="BS565" s="73"/>
      <c r="BT565" s="73"/>
      <c r="BU565" s="73"/>
      <c r="BV565" s="73"/>
      <c r="BW565" s="73"/>
      <c r="BX565" s="73"/>
      <c r="BY565" s="73"/>
      <c r="BZ565" s="73"/>
      <c r="CA565" s="73"/>
      <c r="CB565" s="73"/>
      <c r="CC565" s="73"/>
      <c r="CD565" s="73"/>
      <c r="CE565" s="73"/>
      <c r="CF565" s="73"/>
      <c r="CG565" s="73"/>
      <c r="CH565" s="73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</row>
    <row r="566" spans="1:144" s="46" customFormat="1" ht="18" customHeight="1">
      <c r="A566" s="43"/>
      <c r="B566" s="45">
        <v>92601</v>
      </c>
      <c r="C566" s="45"/>
      <c r="D566" s="38" t="s">
        <v>444</v>
      </c>
      <c r="E566" s="38">
        <f>SUM(E567:E583)</f>
        <v>4410</v>
      </c>
      <c r="F566" s="174">
        <f aca="true" t="shared" si="73" ref="F566:T566">SUM(F567:F583)</f>
        <v>110</v>
      </c>
      <c r="G566" s="38">
        <f t="shared" si="73"/>
        <v>154593</v>
      </c>
      <c r="H566" s="38">
        <f t="shared" si="73"/>
        <v>144593</v>
      </c>
      <c r="I566" s="38">
        <f t="shared" si="73"/>
        <v>144093</v>
      </c>
      <c r="J566" s="38">
        <f t="shared" si="73"/>
        <v>64685</v>
      </c>
      <c r="K566" s="38">
        <f t="shared" si="73"/>
        <v>79408</v>
      </c>
      <c r="L566" s="38">
        <f t="shared" si="73"/>
        <v>0</v>
      </c>
      <c r="M566" s="38">
        <f t="shared" si="73"/>
        <v>500</v>
      </c>
      <c r="N566" s="38">
        <f t="shared" si="73"/>
        <v>0</v>
      </c>
      <c r="O566" s="38">
        <f t="shared" si="73"/>
        <v>0</v>
      </c>
      <c r="P566" s="38">
        <f t="shared" si="73"/>
        <v>0</v>
      </c>
      <c r="Q566" s="38">
        <f t="shared" si="73"/>
        <v>10000</v>
      </c>
      <c r="R566" s="38">
        <f t="shared" si="73"/>
        <v>10000</v>
      </c>
      <c r="S566" s="38">
        <f t="shared" si="73"/>
        <v>0</v>
      </c>
      <c r="T566" s="38">
        <f t="shared" si="73"/>
        <v>0</v>
      </c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  <c r="AU566" s="75"/>
      <c r="AV566" s="75"/>
      <c r="AW566" s="75"/>
      <c r="AX566" s="75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5"/>
      <c r="CA566" s="75"/>
      <c r="CB566" s="75"/>
      <c r="CC566" s="75"/>
      <c r="CD566" s="75"/>
      <c r="CE566" s="75"/>
      <c r="CF566" s="75"/>
      <c r="CG566" s="75"/>
      <c r="CH566" s="75"/>
      <c r="CI566" s="75"/>
      <c r="CJ566" s="75"/>
      <c r="CK566" s="75"/>
      <c r="CL566" s="75"/>
      <c r="CM566" s="75"/>
      <c r="CN566" s="75"/>
      <c r="CO566" s="75"/>
      <c r="CP566" s="75"/>
      <c r="CQ566" s="75"/>
      <c r="CR566" s="75"/>
      <c r="CS566" s="75"/>
      <c r="CT566" s="75"/>
      <c r="CU566" s="75"/>
      <c r="CV566" s="75"/>
      <c r="CW566" s="75"/>
      <c r="CX566" s="75"/>
      <c r="CY566" s="75"/>
      <c r="CZ566" s="75"/>
      <c r="DA566" s="75"/>
      <c r="DB566" s="75"/>
      <c r="DC566" s="75"/>
      <c r="DD566" s="75"/>
      <c r="DE566" s="75"/>
      <c r="DF566" s="75"/>
      <c r="DG566" s="75"/>
      <c r="DH566" s="75"/>
      <c r="DI566" s="75"/>
      <c r="DJ566" s="75"/>
      <c r="DK566" s="75"/>
      <c r="DL566" s="75"/>
      <c r="DM566" s="75"/>
      <c r="DN566" s="75"/>
      <c r="DO566" s="75"/>
      <c r="DP566" s="75"/>
      <c r="DQ566" s="75"/>
      <c r="DR566" s="75"/>
      <c r="DS566" s="75"/>
      <c r="DT566" s="75"/>
      <c r="DU566" s="75"/>
      <c r="DV566" s="75"/>
      <c r="DW566" s="75"/>
      <c r="DX566" s="75"/>
      <c r="DY566" s="75"/>
      <c r="DZ566" s="75"/>
      <c r="EA566" s="75"/>
      <c r="EB566" s="75"/>
      <c r="EC566" s="75"/>
      <c r="ED566" s="75"/>
      <c r="EE566" s="75"/>
      <c r="EF566" s="75"/>
      <c r="EG566" s="75"/>
      <c r="EH566" s="75"/>
      <c r="EI566" s="75"/>
      <c r="EJ566" s="75"/>
      <c r="EK566" s="75"/>
      <c r="EL566" s="75"/>
      <c r="EM566" s="75"/>
      <c r="EN566" s="75"/>
    </row>
    <row r="567" spans="1:144" s="46" customFormat="1" ht="27.75" customHeight="1" hidden="1">
      <c r="A567" s="43"/>
      <c r="B567" s="45"/>
      <c r="C567" s="45">
        <v>3020</v>
      </c>
      <c r="D567" s="29" t="s">
        <v>488</v>
      </c>
      <c r="E567" s="29"/>
      <c r="F567" s="171"/>
      <c r="G567" s="38">
        <v>500</v>
      </c>
      <c r="H567" s="38">
        <v>500</v>
      </c>
      <c r="I567" s="38">
        <v>0</v>
      </c>
      <c r="J567" s="38">
        <v>0</v>
      </c>
      <c r="K567" s="38">
        <v>0</v>
      </c>
      <c r="L567" s="38">
        <v>0</v>
      </c>
      <c r="M567" s="70">
        <v>500</v>
      </c>
      <c r="N567" s="70">
        <v>0</v>
      </c>
      <c r="O567" s="70">
        <v>0</v>
      </c>
      <c r="P567" s="70">
        <v>0</v>
      </c>
      <c r="Q567" s="10">
        <v>0</v>
      </c>
      <c r="R567" s="26">
        <v>0</v>
      </c>
      <c r="S567" s="26">
        <v>0</v>
      </c>
      <c r="T567" s="26">
        <v>0</v>
      </c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  <c r="AO567" s="75"/>
      <c r="AP567" s="75"/>
      <c r="AQ567" s="75"/>
      <c r="AR567" s="75"/>
      <c r="AS567" s="75"/>
      <c r="AT567" s="75"/>
      <c r="AU567" s="75"/>
      <c r="AV567" s="75"/>
      <c r="AW567" s="75"/>
      <c r="AX567" s="75"/>
      <c r="AY567" s="75"/>
      <c r="AZ567" s="75"/>
      <c r="BA567" s="75"/>
      <c r="BB567" s="75"/>
      <c r="BC567" s="75"/>
      <c r="BD567" s="75"/>
      <c r="BE567" s="75"/>
      <c r="BF567" s="75"/>
      <c r="BG567" s="75"/>
      <c r="BH567" s="75"/>
      <c r="BI567" s="75"/>
      <c r="BJ567" s="75"/>
      <c r="BK567" s="75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5"/>
      <c r="CA567" s="75"/>
      <c r="CB567" s="75"/>
      <c r="CC567" s="75"/>
      <c r="CD567" s="75"/>
      <c r="CE567" s="75"/>
      <c r="CF567" s="75"/>
      <c r="CG567" s="75"/>
      <c r="CH567" s="75"/>
      <c r="CI567" s="75"/>
      <c r="CJ567" s="75"/>
      <c r="CK567" s="75"/>
      <c r="CL567" s="75"/>
      <c r="CM567" s="75"/>
      <c r="CN567" s="75"/>
      <c r="CO567" s="75"/>
      <c r="CP567" s="75"/>
      <c r="CQ567" s="75"/>
      <c r="CR567" s="75"/>
      <c r="CS567" s="75"/>
      <c r="CT567" s="75"/>
      <c r="CU567" s="75"/>
      <c r="CV567" s="75"/>
      <c r="CW567" s="75"/>
      <c r="CX567" s="75"/>
      <c r="CY567" s="75"/>
      <c r="CZ567" s="75"/>
      <c r="DA567" s="75"/>
      <c r="DB567" s="75"/>
      <c r="DC567" s="75"/>
      <c r="DD567" s="75"/>
      <c r="DE567" s="75"/>
      <c r="DF567" s="75"/>
      <c r="DG567" s="75"/>
      <c r="DH567" s="75"/>
      <c r="DI567" s="75"/>
      <c r="DJ567" s="75"/>
      <c r="DK567" s="75"/>
      <c r="DL567" s="75"/>
      <c r="DM567" s="75"/>
      <c r="DN567" s="75"/>
      <c r="DO567" s="75"/>
      <c r="DP567" s="75"/>
      <c r="DQ567" s="75"/>
      <c r="DR567" s="75"/>
      <c r="DS567" s="75"/>
      <c r="DT567" s="75"/>
      <c r="DU567" s="75"/>
      <c r="DV567" s="75"/>
      <c r="DW567" s="75"/>
      <c r="DX567" s="75"/>
      <c r="DY567" s="75"/>
      <c r="DZ567" s="75"/>
      <c r="EA567" s="75"/>
      <c r="EB567" s="75"/>
      <c r="EC567" s="75"/>
      <c r="ED567" s="75"/>
      <c r="EE567" s="75"/>
      <c r="EF567" s="75"/>
      <c r="EG567" s="75"/>
      <c r="EH567" s="75"/>
      <c r="EI567" s="75"/>
      <c r="EJ567" s="75"/>
      <c r="EK567" s="75"/>
      <c r="EL567" s="75"/>
      <c r="EM567" s="75"/>
      <c r="EN567" s="75"/>
    </row>
    <row r="568" spans="1:144" s="46" customFormat="1" ht="18" customHeight="1" hidden="1">
      <c r="A568" s="43"/>
      <c r="B568" s="45"/>
      <c r="C568" s="45">
        <v>4010</v>
      </c>
      <c r="D568" s="38" t="s">
        <v>160</v>
      </c>
      <c r="E568" s="38"/>
      <c r="F568" s="174"/>
      <c r="G568" s="38">
        <v>44510</v>
      </c>
      <c r="H568" s="38">
        <v>44510</v>
      </c>
      <c r="I568" s="38">
        <v>44510</v>
      </c>
      <c r="J568" s="38">
        <v>44510</v>
      </c>
      <c r="K568" s="38">
        <v>0</v>
      </c>
      <c r="L568" s="38">
        <v>0</v>
      </c>
      <c r="M568" s="70">
        <v>0</v>
      </c>
      <c r="N568" s="70">
        <v>0</v>
      </c>
      <c r="O568" s="70">
        <v>0</v>
      </c>
      <c r="P568" s="70">
        <v>0</v>
      </c>
      <c r="Q568" s="10">
        <v>0</v>
      </c>
      <c r="R568" s="26">
        <v>0</v>
      </c>
      <c r="S568" s="26">
        <v>0</v>
      </c>
      <c r="T568" s="26">
        <v>0</v>
      </c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  <c r="AO568" s="75"/>
      <c r="AP568" s="75"/>
      <c r="AQ568" s="75"/>
      <c r="AR568" s="75"/>
      <c r="AS568" s="75"/>
      <c r="AT568" s="75"/>
      <c r="AU568" s="75"/>
      <c r="AV568" s="75"/>
      <c r="AW568" s="75"/>
      <c r="AX568" s="75"/>
      <c r="AY568" s="75"/>
      <c r="AZ568" s="75"/>
      <c r="BA568" s="75"/>
      <c r="BB568" s="75"/>
      <c r="BC568" s="75"/>
      <c r="BD568" s="75"/>
      <c r="BE568" s="75"/>
      <c r="BF568" s="75"/>
      <c r="BG568" s="75"/>
      <c r="BH568" s="75"/>
      <c r="BI568" s="75"/>
      <c r="BJ568" s="75"/>
      <c r="BK568" s="75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5"/>
      <c r="CA568" s="75"/>
      <c r="CB568" s="75"/>
      <c r="CC568" s="75"/>
      <c r="CD568" s="75"/>
      <c r="CE568" s="75"/>
      <c r="CF568" s="75"/>
      <c r="CG568" s="75"/>
      <c r="CH568" s="75"/>
      <c r="CI568" s="75"/>
      <c r="CJ568" s="75"/>
      <c r="CK568" s="75"/>
      <c r="CL568" s="75"/>
      <c r="CM568" s="75"/>
      <c r="CN568" s="75"/>
      <c r="CO568" s="75"/>
      <c r="CP568" s="75"/>
      <c r="CQ568" s="75"/>
      <c r="CR568" s="75"/>
      <c r="CS568" s="75"/>
      <c r="CT568" s="75"/>
      <c r="CU568" s="75"/>
      <c r="CV568" s="75"/>
      <c r="CW568" s="75"/>
      <c r="CX568" s="75"/>
      <c r="CY568" s="75"/>
      <c r="CZ568" s="75"/>
      <c r="DA568" s="75"/>
      <c r="DB568" s="75"/>
      <c r="DC568" s="75"/>
      <c r="DD568" s="75"/>
      <c r="DE568" s="75"/>
      <c r="DF568" s="75"/>
      <c r="DG568" s="75"/>
      <c r="DH568" s="75"/>
      <c r="DI568" s="75"/>
      <c r="DJ568" s="75"/>
      <c r="DK568" s="75"/>
      <c r="DL568" s="75"/>
      <c r="DM568" s="75"/>
      <c r="DN568" s="75"/>
      <c r="DO568" s="75"/>
      <c r="DP568" s="75"/>
      <c r="DQ568" s="75"/>
      <c r="DR568" s="75"/>
      <c r="DS568" s="75"/>
      <c r="DT568" s="75"/>
      <c r="DU568" s="75"/>
      <c r="DV568" s="75"/>
      <c r="DW568" s="75"/>
      <c r="DX568" s="75"/>
      <c r="DY568" s="75"/>
      <c r="DZ568" s="75"/>
      <c r="EA568" s="75"/>
      <c r="EB568" s="75"/>
      <c r="EC568" s="75"/>
      <c r="ED568" s="75"/>
      <c r="EE568" s="75"/>
      <c r="EF568" s="75"/>
      <c r="EG568" s="75"/>
      <c r="EH568" s="75"/>
      <c r="EI568" s="75"/>
      <c r="EJ568" s="75"/>
      <c r="EK568" s="75"/>
      <c r="EL568" s="75"/>
      <c r="EM568" s="75"/>
      <c r="EN568" s="75"/>
    </row>
    <row r="569" spans="1:144" s="46" customFormat="1" ht="18" customHeight="1" hidden="1">
      <c r="A569" s="43"/>
      <c r="B569" s="45"/>
      <c r="C569" s="45">
        <v>4040</v>
      </c>
      <c r="D569" s="38" t="s">
        <v>161</v>
      </c>
      <c r="E569" s="38"/>
      <c r="F569" s="174"/>
      <c r="G569" s="38">
        <v>3515</v>
      </c>
      <c r="H569" s="38">
        <v>3515</v>
      </c>
      <c r="I569" s="38">
        <v>3515</v>
      </c>
      <c r="J569" s="38">
        <v>3515</v>
      </c>
      <c r="K569" s="38">
        <v>0</v>
      </c>
      <c r="L569" s="38">
        <v>0</v>
      </c>
      <c r="M569" s="70">
        <v>0</v>
      </c>
      <c r="N569" s="70">
        <v>0</v>
      </c>
      <c r="O569" s="70">
        <v>0</v>
      </c>
      <c r="P569" s="70">
        <v>0</v>
      </c>
      <c r="Q569" s="10">
        <v>0</v>
      </c>
      <c r="R569" s="26">
        <v>0</v>
      </c>
      <c r="S569" s="26">
        <v>0</v>
      </c>
      <c r="T569" s="26">
        <v>0</v>
      </c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  <c r="AO569" s="75"/>
      <c r="AP569" s="75"/>
      <c r="AQ569" s="75"/>
      <c r="AR569" s="75"/>
      <c r="AS569" s="75"/>
      <c r="AT569" s="75"/>
      <c r="AU569" s="75"/>
      <c r="AV569" s="75"/>
      <c r="AW569" s="75"/>
      <c r="AX569" s="75"/>
      <c r="AY569" s="75"/>
      <c r="AZ569" s="75"/>
      <c r="BA569" s="75"/>
      <c r="BB569" s="75"/>
      <c r="BC569" s="75"/>
      <c r="BD569" s="75"/>
      <c r="BE569" s="75"/>
      <c r="BF569" s="75"/>
      <c r="BG569" s="75"/>
      <c r="BH569" s="75"/>
      <c r="BI569" s="75"/>
      <c r="BJ569" s="75"/>
      <c r="BK569" s="75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5"/>
      <c r="CA569" s="75"/>
      <c r="CB569" s="75"/>
      <c r="CC569" s="75"/>
      <c r="CD569" s="75"/>
      <c r="CE569" s="75"/>
      <c r="CF569" s="75"/>
      <c r="CG569" s="75"/>
      <c r="CH569" s="75"/>
      <c r="CI569" s="75"/>
      <c r="CJ569" s="75"/>
      <c r="CK569" s="75"/>
      <c r="CL569" s="75"/>
      <c r="CM569" s="75"/>
      <c r="CN569" s="75"/>
      <c r="CO569" s="75"/>
      <c r="CP569" s="75"/>
      <c r="CQ569" s="75"/>
      <c r="CR569" s="75"/>
      <c r="CS569" s="75"/>
      <c r="CT569" s="75"/>
      <c r="CU569" s="75"/>
      <c r="CV569" s="75"/>
      <c r="CW569" s="75"/>
      <c r="CX569" s="75"/>
      <c r="CY569" s="75"/>
      <c r="CZ569" s="75"/>
      <c r="DA569" s="75"/>
      <c r="DB569" s="75"/>
      <c r="DC569" s="75"/>
      <c r="DD569" s="75"/>
      <c r="DE569" s="75"/>
      <c r="DF569" s="75"/>
      <c r="DG569" s="75"/>
      <c r="DH569" s="75"/>
      <c r="DI569" s="75"/>
      <c r="DJ569" s="75"/>
      <c r="DK569" s="75"/>
      <c r="DL569" s="75"/>
      <c r="DM569" s="75"/>
      <c r="DN569" s="75"/>
      <c r="DO569" s="75"/>
      <c r="DP569" s="75"/>
      <c r="DQ569" s="75"/>
      <c r="DR569" s="75"/>
      <c r="DS569" s="75"/>
      <c r="DT569" s="75"/>
      <c r="DU569" s="75"/>
      <c r="DV569" s="75"/>
      <c r="DW569" s="75"/>
      <c r="DX569" s="75"/>
      <c r="DY569" s="75"/>
      <c r="DZ569" s="75"/>
      <c r="EA569" s="75"/>
      <c r="EB569" s="75"/>
      <c r="EC569" s="75"/>
      <c r="ED569" s="75"/>
      <c r="EE569" s="75"/>
      <c r="EF569" s="75"/>
      <c r="EG569" s="75"/>
      <c r="EH569" s="75"/>
      <c r="EI569" s="75"/>
      <c r="EJ569" s="75"/>
      <c r="EK569" s="75"/>
      <c r="EL569" s="75"/>
      <c r="EM569" s="75"/>
      <c r="EN569" s="75"/>
    </row>
    <row r="570" spans="1:144" s="46" customFormat="1" ht="18" customHeight="1" hidden="1">
      <c r="A570" s="43"/>
      <c r="B570" s="45"/>
      <c r="C570" s="45">
        <v>4110</v>
      </c>
      <c r="D570" s="38" t="s">
        <v>129</v>
      </c>
      <c r="E570" s="38"/>
      <c r="F570" s="174"/>
      <c r="G570" s="38">
        <v>8310</v>
      </c>
      <c r="H570" s="38">
        <v>8310</v>
      </c>
      <c r="I570" s="38">
        <v>8310</v>
      </c>
      <c r="J570" s="38">
        <v>8310</v>
      </c>
      <c r="K570" s="38">
        <v>0</v>
      </c>
      <c r="L570" s="38">
        <v>0</v>
      </c>
      <c r="M570" s="70">
        <v>0</v>
      </c>
      <c r="N570" s="70">
        <v>0</v>
      </c>
      <c r="O570" s="70">
        <v>0</v>
      </c>
      <c r="P570" s="70">
        <v>0</v>
      </c>
      <c r="Q570" s="10">
        <v>0</v>
      </c>
      <c r="R570" s="26">
        <v>0</v>
      </c>
      <c r="S570" s="26">
        <v>0</v>
      </c>
      <c r="T570" s="26">
        <v>0</v>
      </c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  <c r="AO570" s="75"/>
      <c r="AP570" s="75"/>
      <c r="AQ570" s="75"/>
      <c r="AR570" s="75"/>
      <c r="AS570" s="75"/>
      <c r="AT570" s="75"/>
      <c r="AU570" s="75"/>
      <c r="AV570" s="75"/>
      <c r="AW570" s="75"/>
      <c r="AX570" s="75"/>
      <c r="AY570" s="75"/>
      <c r="AZ570" s="75"/>
      <c r="BA570" s="75"/>
      <c r="BB570" s="75"/>
      <c r="BC570" s="75"/>
      <c r="BD570" s="75"/>
      <c r="BE570" s="75"/>
      <c r="BF570" s="75"/>
      <c r="BG570" s="75"/>
      <c r="BH570" s="75"/>
      <c r="BI570" s="75"/>
      <c r="BJ570" s="75"/>
      <c r="BK570" s="75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5"/>
      <c r="CA570" s="75"/>
      <c r="CB570" s="75"/>
      <c r="CC570" s="75"/>
      <c r="CD570" s="75"/>
      <c r="CE570" s="75"/>
      <c r="CF570" s="75"/>
      <c r="CG570" s="75"/>
      <c r="CH570" s="75"/>
      <c r="CI570" s="75"/>
      <c r="CJ570" s="75"/>
      <c r="CK570" s="75"/>
      <c r="CL570" s="75"/>
      <c r="CM570" s="75"/>
      <c r="CN570" s="75"/>
      <c r="CO570" s="75"/>
      <c r="CP570" s="75"/>
      <c r="CQ570" s="75"/>
      <c r="CR570" s="75"/>
      <c r="CS570" s="75"/>
      <c r="CT570" s="75"/>
      <c r="CU570" s="75"/>
      <c r="CV570" s="75"/>
      <c r="CW570" s="75"/>
      <c r="CX570" s="75"/>
      <c r="CY570" s="75"/>
      <c r="CZ570" s="75"/>
      <c r="DA570" s="75"/>
      <c r="DB570" s="75"/>
      <c r="DC570" s="75"/>
      <c r="DD570" s="75"/>
      <c r="DE570" s="75"/>
      <c r="DF570" s="75"/>
      <c r="DG570" s="75"/>
      <c r="DH570" s="75"/>
      <c r="DI570" s="75"/>
      <c r="DJ570" s="75"/>
      <c r="DK570" s="75"/>
      <c r="DL570" s="75"/>
      <c r="DM570" s="75"/>
      <c r="DN570" s="75"/>
      <c r="DO570" s="75"/>
      <c r="DP570" s="75"/>
      <c r="DQ570" s="75"/>
      <c r="DR570" s="75"/>
      <c r="DS570" s="75"/>
      <c r="DT570" s="75"/>
      <c r="DU570" s="75"/>
      <c r="DV570" s="75"/>
      <c r="DW570" s="75"/>
      <c r="DX570" s="75"/>
      <c r="DY570" s="75"/>
      <c r="DZ570" s="75"/>
      <c r="EA570" s="75"/>
      <c r="EB570" s="75"/>
      <c r="EC570" s="75"/>
      <c r="ED570" s="75"/>
      <c r="EE570" s="75"/>
      <c r="EF570" s="75"/>
      <c r="EG570" s="75"/>
      <c r="EH570" s="75"/>
      <c r="EI570" s="75"/>
      <c r="EJ570" s="75"/>
      <c r="EK570" s="75"/>
      <c r="EL570" s="75"/>
      <c r="EM570" s="75"/>
      <c r="EN570" s="75"/>
    </row>
    <row r="571" spans="1:144" s="46" customFormat="1" ht="18" customHeight="1" hidden="1">
      <c r="A571" s="43"/>
      <c r="B571" s="45"/>
      <c r="C571" s="45">
        <v>4120</v>
      </c>
      <c r="D571" s="38" t="s">
        <v>162</v>
      </c>
      <c r="E571" s="38"/>
      <c r="F571" s="174"/>
      <c r="G571" s="38">
        <v>1350</v>
      </c>
      <c r="H571" s="38">
        <v>1350</v>
      </c>
      <c r="I571" s="38">
        <v>1350</v>
      </c>
      <c r="J571" s="38">
        <v>1350</v>
      </c>
      <c r="K571" s="38">
        <v>0</v>
      </c>
      <c r="L571" s="38">
        <v>0</v>
      </c>
      <c r="M571" s="70">
        <v>0</v>
      </c>
      <c r="N571" s="70">
        <v>0</v>
      </c>
      <c r="O571" s="70">
        <v>0</v>
      </c>
      <c r="P571" s="70">
        <v>0</v>
      </c>
      <c r="Q571" s="10">
        <v>0</v>
      </c>
      <c r="R571" s="26"/>
      <c r="S571" s="26">
        <v>0</v>
      </c>
      <c r="T571" s="26">
        <v>0</v>
      </c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  <c r="AO571" s="75"/>
      <c r="AP571" s="75"/>
      <c r="AQ571" s="75"/>
      <c r="AR571" s="75"/>
      <c r="AS571" s="75"/>
      <c r="AT571" s="75"/>
      <c r="AU571" s="75"/>
      <c r="AV571" s="75"/>
      <c r="AW571" s="75"/>
      <c r="AX571" s="75"/>
      <c r="AY571" s="75"/>
      <c r="AZ571" s="75"/>
      <c r="BA571" s="75"/>
      <c r="BB571" s="75"/>
      <c r="BC571" s="75"/>
      <c r="BD571" s="75"/>
      <c r="BE571" s="75"/>
      <c r="BF571" s="75"/>
      <c r="BG571" s="75"/>
      <c r="BH571" s="75"/>
      <c r="BI571" s="75"/>
      <c r="BJ571" s="75"/>
      <c r="BK571" s="75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5"/>
      <c r="CA571" s="75"/>
      <c r="CB571" s="75"/>
      <c r="CC571" s="75"/>
      <c r="CD571" s="75"/>
      <c r="CE571" s="75"/>
      <c r="CF571" s="75"/>
      <c r="CG571" s="75"/>
      <c r="CH571" s="75"/>
      <c r="CI571" s="75"/>
      <c r="CJ571" s="75"/>
      <c r="CK571" s="75"/>
      <c r="CL571" s="75"/>
      <c r="CM571" s="75"/>
      <c r="CN571" s="75"/>
      <c r="CO571" s="75"/>
      <c r="CP571" s="75"/>
      <c r="CQ571" s="75"/>
      <c r="CR571" s="75"/>
      <c r="CS571" s="75"/>
      <c r="CT571" s="75"/>
      <c r="CU571" s="75"/>
      <c r="CV571" s="75"/>
      <c r="CW571" s="75"/>
      <c r="CX571" s="75"/>
      <c r="CY571" s="75"/>
      <c r="CZ571" s="75"/>
      <c r="DA571" s="75"/>
      <c r="DB571" s="75"/>
      <c r="DC571" s="75"/>
      <c r="DD571" s="75"/>
      <c r="DE571" s="75"/>
      <c r="DF571" s="75"/>
      <c r="DG571" s="75"/>
      <c r="DH571" s="75"/>
      <c r="DI571" s="75"/>
      <c r="DJ571" s="75"/>
      <c r="DK571" s="75"/>
      <c r="DL571" s="75"/>
      <c r="DM571" s="75"/>
      <c r="DN571" s="75"/>
      <c r="DO571" s="75"/>
      <c r="DP571" s="75"/>
      <c r="DQ571" s="75"/>
      <c r="DR571" s="75"/>
      <c r="DS571" s="75"/>
      <c r="DT571" s="75"/>
      <c r="DU571" s="75"/>
      <c r="DV571" s="75"/>
      <c r="DW571" s="75"/>
      <c r="DX571" s="75"/>
      <c r="DY571" s="75"/>
      <c r="DZ571" s="75"/>
      <c r="EA571" s="75"/>
      <c r="EB571" s="75"/>
      <c r="EC571" s="75"/>
      <c r="ED571" s="75"/>
      <c r="EE571" s="75"/>
      <c r="EF571" s="75"/>
      <c r="EG571" s="75"/>
      <c r="EH571" s="75"/>
      <c r="EI571" s="75"/>
      <c r="EJ571" s="75"/>
      <c r="EK571" s="75"/>
      <c r="EL571" s="75"/>
      <c r="EM571" s="75"/>
      <c r="EN571" s="75"/>
    </row>
    <row r="572" spans="1:144" s="46" customFormat="1" ht="18" customHeight="1" hidden="1">
      <c r="A572" s="43"/>
      <c r="B572" s="45"/>
      <c r="C572" s="45">
        <v>4170</v>
      </c>
      <c r="D572" s="38" t="s">
        <v>130</v>
      </c>
      <c r="E572" s="38"/>
      <c r="F572" s="174"/>
      <c r="G572" s="38">
        <v>7000</v>
      </c>
      <c r="H572" s="38">
        <v>7000</v>
      </c>
      <c r="I572" s="38">
        <v>7000</v>
      </c>
      <c r="J572" s="38">
        <v>7000</v>
      </c>
      <c r="K572" s="38">
        <v>0</v>
      </c>
      <c r="L572" s="38">
        <v>0</v>
      </c>
      <c r="M572" s="70">
        <v>0</v>
      </c>
      <c r="N572" s="70">
        <v>0</v>
      </c>
      <c r="O572" s="70">
        <v>0</v>
      </c>
      <c r="P572" s="70">
        <v>0</v>
      </c>
      <c r="Q572" s="10">
        <v>0</v>
      </c>
      <c r="R572" s="26"/>
      <c r="S572" s="26">
        <v>0</v>
      </c>
      <c r="T572" s="26">
        <v>0</v>
      </c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  <c r="AO572" s="75"/>
      <c r="AP572" s="75"/>
      <c r="AQ572" s="75"/>
      <c r="AR572" s="75"/>
      <c r="AS572" s="75"/>
      <c r="AT572" s="75"/>
      <c r="AU572" s="75"/>
      <c r="AV572" s="75"/>
      <c r="AW572" s="75"/>
      <c r="AX572" s="75"/>
      <c r="AY572" s="75"/>
      <c r="AZ572" s="75"/>
      <c r="BA572" s="75"/>
      <c r="BB572" s="75"/>
      <c r="BC572" s="75"/>
      <c r="BD572" s="75"/>
      <c r="BE572" s="75"/>
      <c r="BF572" s="75"/>
      <c r="BG572" s="75"/>
      <c r="BH572" s="75"/>
      <c r="BI572" s="75"/>
      <c r="BJ572" s="75"/>
      <c r="BK572" s="75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5"/>
      <c r="CA572" s="75"/>
      <c r="CB572" s="75"/>
      <c r="CC572" s="75"/>
      <c r="CD572" s="75"/>
      <c r="CE572" s="75"/>
      <c r="CF572" s="75"/>
      <c r="CG572" s="75"/>
      <c r="CH572" s="75"/>
      <c r="CI572" s="75"/>
      <c r="CJ572" s="75"/>
      <c r="CK572" s="75"/>
      <c r="CL572" s="75"/>
      <c r="CM572" s="75"/>
      <c r="CN572" s="75"/>
      <c r="CO572" s="75"/>
      <c r="CP572" s="75"/>
      <c r="CQ572" s="75"/>
      <c r="CR572" s="75"/>
      <c r="CS572" s="75"/>
      <c r="CT572" s="75"/>
      <c r="CU572" s="75"/>
      <c r="CV572" s="75"/>
      <c r="CW572" s="75"/>
      <c r="CX572" s="75"/>
      <c r="CY572" s="75"/>
      <c r="CZ572" s="75"/>
      <c r="DA572" s="75"/>
      <c r="DB572" s="75"/>
      <c r="DC572" s="75"/>
      <c r="DD572" s="75"/>
      <c r="DE572" s="75"/>
      <c r="DF572" s="75"/>
      <c r="DG572" s="75"/>
      <c r="DH572" s="75"/>
      <c r="DI572" s="75"/>
      <c r="DJ572" s="75"/>
      <c r="DK572" s="75"/>
      <c r="DL572" s="75"/>
      <c r="DM572" s="75"/>
      <c r="DN572" s="75"/>
      <c r="DO572" s="75"/>
      <c r="DP572" s="75"/>
      <c r="DQ572" s="75"/>
      <c r="DR572" s="75"/>
      <c r="DS572" s="75"/>
      <c r="DT572" s="75"/>
      <c r="DU572" s="75"/>
      <c r="DV572" s="75"/>
      <c r="DW572" s="75"/>
      <c r="DX572" s="75"/>
      <c r="DY572" s="75"/>
      <c r="DZ572" s="75"/>
      <c r="EA572" s="75"/>
      <c r="EB572" s="75"/>
      <c r="EC572" s="75"/>
      <c r="ED572" s="75"/>
      <c r="EE572" s="75"/>
      <c r="EF572" s="75"/>
      <c r="EG572" s="75"/>
      <c r="EH572" s="75"/>
      <c r="EI572" s="75"/>
      <c r="EJ572" s="75"/>
      <c r="EK572" s="75"/>
      <c r="EL572" s="75"/>
      <c r="EM572" s="75"/>
      <c r="EN572" s="75"/>
    </row>
    <row r="573" spans="1:144" s="46" customFormat="1" ht="18" customHeight="1" hidden="1">
      <c r="A573" s="43"/>
      <c r="B573" s="45"/>
      <c r="C573" s="45">
        <v>4210</v>
      </c>
      <c r="D573" s="38" t="s">
        <v>131</v>
      </c>
      <c r="E573" s="38"/>
      <c r="F573" s="174"/>
      <c r="G573" s="38">
        <v>32638</v>
      </c>
      <c r="H573" s="38">
        <v>32638</v>
      </c>
      <c r="I573" s="38">
        <v>32638</v>
      </c>
      <c r="J573" s="38">
        <v>0</v>
      </c>
      <c r="K573" s="38">
        <v>32638</v>
      </c>
      <c r="L573" s="38">
        <v>0</v>
      </c>
      <c r="M573" s="70">
        <v>0</v>
      </c>
      <c r="N573" s="70">
        <v>0</v>
      </c>
      <c r="O573" s="70">
        <v>0</v>
      </c>
      <c r="P573" s="70">
        <v>0</v>
      </c>
      <c r="Q573" s="10">
        <v>0</v>
      </c>
      <c r="R573" s="26">
        <v>0</v>
      </c>
      <c r="S573" s="26">
        <v>0</v>
      </c>
      <c r="T573" s="26">
        <v>0</v>
      </c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  <c r="AO573" s="75"/>
      <c r="AP573" s="75"/>
      <c r="AQ573" s="75"/>
      <c r="AR573" s="75"/>
      <c r="AS573" s="75"/>
      <c r="AT573" s="75"/>
      <c r="AU573" s="75"/>
      <c r="AV573" s="75"/>
      <c r="AW573" s="75"/>
      <c r="AX573" s="75"/>
      <c r="AY573" s="75"/>
      <c r="AZ573" s="75"/>
      <c r="BA573" s="75"/>
      <c r="BB573" s="75"/>
      <c r="BC573" s="75"/>
      <c r="BD573" s="75"/>
      <c r="BE573" s="75"/>
      <c r="BF573" s="75"/>
      <c r="BG573" s="75"/>
      <c r="BH573" s="75"/>
      <c r="BI573" s="75"/>
      <c r="BJ573" s="75"/>
      <c r="BK573" s="75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5"/>
      <c r="CA573" s="75"/>
      <c r="CB573" s="75"/>
      <c r="CC573" s="75"/>
      <c r="CD573" s="75"/>
      <c r="CE573" s="75"/>
      <c r="CF573" s="75"/>
      <c r="CG573" s="75"/>
      <c r="CH573" s="75"/>
      <c r="CI573" s="75"/>
      <c r="CJ573" s="75"/>
      <c r="CK573" s="75"/>
      <c r="CL573" s="75"/>
      <c r="CM573" s="75"/>
      <c r="CN573" s="75"/>
      <c r="CO573" s="75"/>
      <c r="CP573" s="75"/>
      <c r="CQ573" s="75"/>
      <c r="CR573" s="75"/>
      <c r="CS573" s="75"/>
      <c r="CT573" s="75"/>
      <c r="CU573" s="75"/>
      <c r="CV573" s="75"/>
      <c r="CW573" s="75"/>
      <c r="CX573" s="75"/>
      <c r="CY573" s="75"/>
      <c r="CZ573" s="75"/>
      <c r="DA573" s="75"/>
      <c r="DB573" s="75"/>
      <c r="DC573" s="75"/>
      <c r="DD573" s="75"/>
      <c r="DE573" s="75"/>
      <c r="DF573" s="75"/>
      <c r="DG573" s="75"/>
      <c r="DH573" s="75"/>
      <c r="DI573" s="75"/>
      <c r="DJ573" s="75"/>
      <c r="DK573" s="75"/>
      <c r="DL573" s="75"/>
      <c r="DM573" s="75"/>
      <c r="DN573" s="75"/>
      <c r="DO573" s="75"/>
      <c r="DP573" s="75"/>
      <c r="DQ573" s="75"/>
      <c r="DR573" s="75"/>
      <c r="DS573" s="75"/>
      <c r="DT573" s="75"/>
      <c r="DU573" s="75"/>
      <c r="DV573" s="75"/>
      <c r="DW573" s="75"/>
      <c r="DX573" s="75"/>
      <c r="DY573" s="75"/>
      <c r="DZ573" s="75"/>
      <c r="EA573" s="75"/>
      <c r="EB573" s="75"/>
      <c r="EC573" s="75"/>
      <c r="ED573" s="75"/>
      <c r="EE573" s="75"/>
      <c r="EF573" s="75"/>
      <c r="EG573" s="75"/>
      <c r="EH573" s="75"/>
      <c r="EI573" s="75"/>
      <c r="EJ573" s="75"/>
      <c r="EK573" s="75"/>
      <c r="EL573" s="75"/>
      <c r="EM573" s="75"/>
      <c r="EN573" s="75"/>
    </row>
    <row r="574" spans="1:144" s="46" customFormat="1" ht="27" customHeight="1" hidden="1">
      <c r="A574" s="43"/>
      <c r="B574" s="45"/>
      <c r="C574" s="45">
        <v>4230</v>
      </c>
      <c r="D574" s="29" t="s">
        <v>489</v>
      </c>
      <c r="E574" s="29"/>
      <c r="F574" s="171"/>
      <c r="G574" s="38">
        <v>1000</v>
      </c>
      <c r="H574" s="38">
        <v>1000</v>
      </c>
      <c r="I574" s="38">
        <v>1000</v>
      </c>
      <c r="J574" s="38">
        <v>0</v>
      </c>
      <c r="K574" s="38">
        <v>1000</v>
      </c>
      <c r="L574" s="38">
        <v>0</v>
      </c>
      <c r="M574" s="70">
        <v>0</v>
      </c>
      <c r="N574" s="70">
        <v>0</v>
      </c>
      <c r="O574" s="70">
        <v>0</v>
      </c>
      <c r="P574" s="70">
        <v>0</v>
      </c>
      <c r="Q574" s="10">
        <v>0</v>
      </c>
      <c r="R574" s="26">
        <v>0</v>
      </c>
      <c r="S574" s="26">
        <v>0</v>
      </c>
      <c r="T574" s="26">
        <v>0</v>
      </c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  <c r="AO574" s="75"/>
      <c r="AP574" s="75"/>
      <c r="AQ574" s="75"/>
      <c r="AR574" s="75"/>
      <c r="AS574" s="75"/>
      <c r="AT574" s="75"/>
      <c r="AU574" s="75"/>
      <c r="AV574" s="75"/>
      <c r="AW574" s="75"/>
      <c r="AX574" s="75"/>
      <c r="AY574" s="75"/>
      <c r="AZ574" s="75"/>
      <c r="BA574" s="75"/>
      <c r="BB574" s="75"/>
      <c r="BC574" s="75"/>
      <c r="BD574" s="75"/>
      <c r="BE574" s="75"/>
      <c r="BF574" s="75"/>
      <c r="BG574" s="75"/>
      <c r="BH574" s="75"/>
      <c r="BI574" s="75"/>
      <c r="BJ574" s="75"/>
      <c r="BK574" s="75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5"/>
      <c r="CA574" s="75"/>
      <c r="CB574" s="75"/>
      <c r="CC574" s="75"/>
      <c r="CD574" s="75"/>
      <c r="CE574" s="75"/>
      <c r="CF574" s="75"/>
      <c r="CG574" s="75"/>
      <c r="CH574" s="75"/>
      <c r="CI574" s="75"/>
      <c r="CJ574" s="75"/>
      <c r="CK574" s="75"/>
      <c r="CL574" s="75"/>
      <c r="CM574" s="75"/>
      <c r="CN574" s="75"/>
      <c r="CO574" s="75"/>
      <c r="CP574" s="75"/>
      <c r="CQ574" s="75"/>
      <c r="CR574" s="75"/>
      <c r="CS574" s="75"/>
      <c r="CT574" s="75"/>
      <c r="CU574" s="75"/>
      <c r="CV574" s="75"/>
      <c r="CW574" s="75"/>
      <c r="CX574" s="75"/>
      <c r="CY574" s="75"/>
      <c r="CZ574" s="75"/>
      <c r="DA574" s="75"/>
      <c r="DB574" s="75"/>
      <c r="DC574" s="75"/>
      <c r="DD574" s="75"/>
      <c r="DE574" s="75"/>
      <c r="DF574" s="75"/>
      <c r="DG574" s="75"/>
      <c r="DH574" s="75"/>
      <c r="DI574" s="75"/>
      <c r="DJ574" s="75"/>
      <c r="DK574" s="75"/>
      <c r="DL574" s="75"/>
      <c r="DM574" s="75"/>
      <c r="DN574" s="75"/>
      <c r="DO574" s="75"/>
      <c r="DP574" s="75"/>
      <c r="DQ574" s="75"/>
      <c r="DR574" s="75"/>
      <c r="DS574" s="75"/>
      <c r="DT574" s="75"/>
      <c r="DU574" s="75"/>
      <c r="DV574" s="75"/>
      <c r="DW574" s="75"/>
      <c r="DX574" s="75"/>
      <c r="DY574" s="75"/>
      <c r="DZ574" s="75"/>
      <c r="EA574" s="75"/>
      <c r="EB574" s="75"/>
      <c r="EC574" s="75"/>
      <c r="ED574" s="75"/>
      <c r="EE574" s="75"/>
      <c r="EF574" s="75"/>
      <c r="EG574" s="75"/>
      <c r="EH574" s="75"/>
      <c r="EI574" s="75"/>
      <c r="EJ574" s="75"/>
      <c r="EK574" s="75"/>
      <c r="EL574" s="75"/>
      <c r="EM574" s="75"/>
      <c r="EN574" s="75"/>
    </row>
    <row r="575" spans="1:144" s="46" customFormat="1" ht="18" customHeight="1" hidden="1">
      <c r="A575" s="43"/>
      <c r="B575" s="45"/>
      <c r="C575" s="45">
        <v>4260</v>
      </c>
      <c r="D575" s="38" t="s">
        <v>139</v>
      </c>
      <c r="E575" s="38"/>
      <c r="F575" s="174"/>
      <c r="G575" s="38">
        <v>19000</v>
      </c>
      <c r="H575" s="38">
        <v>19000</v>
      </c>
      <c r="I575" s="38">
        <v>19000</v>
      </c>
      <c r="J575" s="38">
        <v>0</v>
      </c>
      <c r="K575" s="38">
        <v>19000</v>
      </c>
      <c r="L575" s="38">
        <v>0</v>
      </c>
      <c r="M575" s="70">
        <v>0</v>
      </c>
      <c r="N575" s="70">
        <v>0</v>
      </c>
      <c r="O575" s="70">
        <v>0</v>
      </c>
      <c r="P575" s="70">
        <v>0</v>
      </c>
      <c r="Q575" s="10">
        <v>0</v>
      </c>
      <c r="R575" s="26">
        <v>0</v>
      </c>
      <c r="S575" s="26">
        <v>0</v>
      </c>
      <c r="T575" s="26">
        <v>0</v>
      </c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  <c r="AO575" s="75"/>
      <c r="AP575" s="75"/>
      <c r="AQ575" s="75"/>
      <c r="AR575" s="75"/>
      <c r="AS575" s="75"/>
      <c r="AT575" s="75"/>
      <c r="AU575" s="75"/>
      <c r="AV575" s="75"/>
      <c r="AW575" s="75"/>
      <c r="AX575" s="75"/>
      <c r="AY575" s="75"/>
      <c r="AZ575" s="75"/>
      <c r="BA575" s="75"/>
      <c r="BB575" s="75"/>
      <c r="BC575" s="75"/>
      <c r="BD575" s="75"/>
      <c r="BE575" s="75"/>
      <c r="BF575" s="75"/>
      <c r="BG575" s="75"/>
      <c r="BH575" s="75"/>
      <c r="BI575" s="75"/>
      <c r="BJ575" s="75"/>
      <c r="BK575" s="75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5"/>
      <c r="CA575" s="75"/>
      <c r="CB575" s="75"/>
      <c r="CC575" s="75"/>
      <c r="CD575" s="75"/>
      <c r="CE575" s="75"/>
      <c r="CF575" s="75"/>
      <c r="CG575" s="75"/>
      <c r="CH575" s="75"/>
      <c r="CI575" s="75"/>
      <c r="CJ575" s="75"/>
      <c r="CK575" s="75"/>
      <c r="CL575" s="75"/>
      <c r="CM575" s="75"/>
      <c r="CN575" s="75"/>
      <c r="CO575" s="75"/>
      <c r="CP575" s="75"/>
      <c r="CQ575" s="75"/>
      <c r="CR575" s="75"/>
      <c r="CS575" s="75"/>
      <c r="CT575" s="75"/>
      <c r="CU575" s="75"/>
      <c r="CV575" s="75"/>
      <c r="CW575" s="75"/>
      <c r="CX575" s="75"/>
      <c r="CY575" s="75"/>
      <c r="CZ575" s="75"/>
      <c r="DA575" s="75"/>
      <c r="DB575" s="75"/>
      <c r="DC575" s="75"/>
      <c r="DD575" s="75"/>
      <c r="DE575" s="75"/>
      <c r="DF575" s="75"/>
      <c r="DG575" s="75"/>
      <c r="DH575" s="75"/>
      <c r="DI575" s="75"/>
      <c r="DJ575" s="75"/>
      <c r="DK575" s="75"/>
      <c r="DL575" s="75"/>
      <c r="DM575" s="75"/>
      <c r="DN575" s="75"/>
      <c r="DO575" s="75"/>
      <c r="DP575" s="75"/>
      <c r="DQ575" s="75"/>
      <c r="DR575" s="75"/>
      <c r="DS575" s="75"/>
      <c r="DT575" s="75"/>
      <c r="DU575" s="75"/>
      <c r="DV575" s="75"/>
      <c r="DW575" s="75"/>
      <c r="DX575" s="75"/>
      <c r="DY575" s="75"/>
      <c r="DZ575" s="75"/>
      <c r="EA575" s="75"/>
      <c r="EB575" s="75"/>
      <c r="EC575" s="75"/>
      <c r="ED575" s="75"/>
      <c r="EE575" s="75"/>
      <c r="EF575" s="75"/>
      <c r="EG575" s="75"/>
      <c r="EH575" s="75"/>
      <c r="EI575" s="75"/>
      <c r="EJ575" s="75"/>
      <c r="EK575" s="75"/>
      <c r="EL575" s="75"/>
      <c r="EM575" s="75"/>
      <c r="EN575" s="75"/>
    </row>
    <row r="576" spans="1:144" s="46" customFormat="1" ht="18" customHeight="1" hidden="1">
      <c r="A576" s="43"/>
      <c r="B576" s="45"/>
      <c r="C576" s="45">
        <v>4270</v>
      </c>
      <c r="D576" s="38" t="s">
        <v>132</v>
      </c>
      <c r="E576" s="38"/>
      <c r="F576" s="174"/>
      <c r="G576" s="38">
        <v>1876</v>
      </c>
      <c r="H576" s="38">
        <v>1876</v>
      </c>
      <c r="I576" s="38">
        <v>1876</v>
      </c>
      <c r="J576" s="38">
        <v>0</v>
      </c>
      <c r="K576" s="38">
        <v>1876</v>
      </c>
      <c r="L576" s="38">
        <v>0</v>
      </c>
      <c r="M576" s="70">
        <v>0</v>
      </c>
      <c r="N576" s="70">
        <v>0</v>
      </c>
      <c r="O576" s="70">
        <v>0</v>
      </c>
      <c r="P576" s="70">
        <v>0</v>
      </c>
      <c r="Q576" s="10">
        <v>0</v>
      </c>
      <c r="R576" s="26">
        <v>0</v>
      </c>
      <c r="S576" s="26">
        <v>0</v>
      </c>
      <c r="T576" s="26">
        <v>0</v>
      </c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  <c r="AO576" s="75"/>
      <c r="AP576" s="75"/>
      <c r="AQ576" s="75"/>
      <c r="AR576" s="75"/>
      <c r="AS576" s="75"/>
      <c r="AT576" s="75"/>
      <c r="AU576" s="75"/>
      <c r="AV576" s="75"/>
      <c r="AW576" s="75"/>
      <c r="AX576" s="75"/>
      <c r="AY576" s="75"/>
      <c r="AZ576" s="75"/>
      <c r="BA576" s="75"/>
      <c r="BB576" s="75"/>
      <c r="BC576" s="75"/>
      <c r="BD576" s="75"/>
      <c r="BE576" s="75"/>
      <c r="BF576" s="75"/>
      <c r="BG576" s="75"/>
      <c r="BH576" s="75"/>
      <c r="BI576" s="75"/>
      <c r="BJ576" s="75"/>
      <c r="BK576" s="75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5"/>
      <c r="CA576" s="75"/>
      <c r="CB576" s="75"/>
      <c r="CC576" s="75"/>
      <c r="CD576" s="75"/>
      <c r="CE576" s="75"/>
      <c r="CF576" s="75"/>
      <c r="CG576" s="75"/>
      <c r="CH576" s="75"/>
      <c r="CI576" s="75"/>
      <c r="CJ576" s="75"/>
      <c r="CK576" s="75"/>
      <c r="CL576" s="75"/>
      <c r="CM576" s="75"/>
      <c r="CN576" s="75"/>
      <c r="CO576" s="75"/>
      <c r="CP576" s="75"/>
      <c r="CQ576" s="75"/>
      <c r="CR576" s="75"/>
      <c r="CS576" s="75"/>
      <c r="CT576" s="75"/>
      <c r="CU576" s="75"/>
      <c r="CV576" s="75"/>
      <c r="CW576" s="75"/>
      <c r="CX576" s="75"/>
      <c r="CY576" s="75"/>
      <c r="CZ576" s="75"/>
      <c r="DA576" s="75"/>
      <c r="DB576" s="75"/>
      <c r="DC576" s="75"/>
      <c r="DD576" s="75"/>
      <c r="DE576" s="75"/>
      <c r="DF576" s="75"/>
      <c r="DG576" s="75"/>
      <c r="DH576" s="75"/>
      <c r="DI576" s="75"/>
      <c r="DJ576" s="75"/>
      <c r="DK576" s="75"/>
      <c r="DL576" s="75"/>
      <c r="DM576" s="75"/>
      <c r="DN576" s="75"/>
      <c r="DO576" s="75"/>
      <c r="DP576" s="75"/>
      <c r="DQ576" s="75"/>
      <c r="DR576" s="75"/>
      <c r="DS576" s="75"/>
      <c r="DT576" s="75"/>
      <c r="DU576" s="75"/>
      <c r="DV576" s="75"/>
      <c r="DW576" s="75"/>
      <c r="DX576" s="75"/>
      <c r="DY576" s="75"/>
      <c r="DZ576" s="75"/>
      <c r="EA576" s="75"/>
      <c r="EB576" s="75"/>
      <c r="EC576" s="75"/>
      <c r="ED576" s="75"/>
      <c r="EE576" s="75"/>
      <c r="EF576" s="75"/>
      <c r="EG576" s="75"/>
      <c r="EH576" s="75"/>
      <c r="EI576" s="75"/>
      <c r="EJ576" s="75"/>
      <c r="EK576" s="75"/>
      <c r="EL576" s="75"/>
      <c r="EM576" s="75"/>
      <c r="EN576" s="75"/>
    </row>
    <row r="577" spans="1:144" s="46" customFormat="1" ht="18" customHeight="1">
      <c r="A577" s="43"/>
      <c r="B577" s="45"/>
      <c r="C577" s="45">
        <v>4280</v>
      </c>
      <c r="D577" s="38" t="s">
        <v>163</v>
      </c>
      <c r="E577" s="38">
        <v>110</v>
      </c>
      <c r="F577" s="174"/>
      <c r="G577" s="38">
        <v>218</v>
      </c>
      <c r="H577" s="38">
        <v>218</v>
      </c>
      <c r="I577" s="38">
        <v>218</v>
      </c>
      <c r="J577" s="38">
        <v>0</v>
      </c>
      <c r="K577" s="38">
        <v>218</v>
      </c>
      <c r="L577" s="38">
        <v>0</v>
      </c>
      <c r="M577" s="70">
        <v>0</v>
      </c>
      <c r="N577" s="70">
        <v>0</v>
      </c>
      <c r="O577" s="70">
        <v>0</v>
      </c>
      <c r="P577" s="70">
        <v>0</v>
      </c>
      <c r="Q577" s="10">
        <v>0</v>
      </c>
      <c r="R577" s="26"/>
      <c r="S577" s="26">
        <v>0</v>
      </c>
      <c r="T577" s="26">
        <v>0</v>
      </c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  <c r="AO577" s="75"/>
      <c r="AP577" s="75"/>
      <c r="AQ577" s="75"/>
      <c r="AR577" s="75"/>
      <c r="AS577" s="75"/>
      <c r="AT577" s="75"/>
      <c r="AU577" s="75"/>
      <c r="AV577" s="75"/>
      <c r="AW577" s="75"/>
      <c r="AX577" s="75"/>
      <c r="AY577" s="75"/>
      <c r="AZ577" s="75"/>
      <c r="BA577" s="75"/>
      <c r="BB577" s="75"/>
      <c r="BC577" s="75"/>
      <c r="BD577" s="75"/>
      <c r="BE577" s="75"/>
      <c r="BF577" s="75"/>
      <c r="BG577" s="75"/>
      <c r="BH577" s="75"/>
      <c r="BI577" s="75"/>
      <c r="BJ577" s="75"/>
      <c r="BK577" s="75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5"/>
      <c r="CA577" s="75"/>
      <c r="CB577" s="75"/>
      <c r="CC577" s="75"/>
      <c r="CD577" s="75"/>
      <c r="CE577" s="75"/>
      <c r="CF577" s="75"/>
      <c r="CG577" s="75"/>
      <c r="CH577" s="75"/>
      <c r="CI577" s="75"/>
      <c r="CJ577" s="75"/>
      <c r="CK577" s="75"/>
      <c r="CL577" s="75"/>
      <c r="CM577" s="75"/>
      <c r="CN577" s="75"/>
      <c r="CO577" s="75"/>
      <c r="CP577" s="75"/>
      <c r="CQ577" s="75"/>
      <c r="CR577" s="75"/>
      <c r="CS577" s="75"/>
      <c r="CT577" s="75"/>
      <c r="CU577" s="75"/>
      <c r="CV577" s="75"/>
      <c r="CW577" s="75"/>
      <c r="CX577" s="75"/>
      <c r="CY577" s="75"/>
      <c r="CZ577" s="75"/>
      <c r="DA577" s="75"/>
      <c r="DB577" s="75"/>
      <c r="DC577" s="75"/>
      <c r="DD577" s="75"/>
      <c r="DE577" s="75"/>
      <c r="DF577" s="75"/>
      <c r="DG577" s="75"/>
      <c r="DH577" s="75"/>
      <c r="DI577" s="75"/>
      <c r="DJ577" s="75"/>
      <c r="DK577" s="75"/>
      <c r="DL577" s="75"/>
      <c r="DM577" s="75"/>
      <c r="DN577" s="75"/>
      <c r="DO577" s="75"/>
      <c r="DP577" s="75"/>
      <c r="DQ577" s="75"/>
      <c r="DR577" s="75"/>
      <c r="DS577" s="75"/>
      <c r="DT577" s="75"/>
      <c r="DU577" s="75"/>
      <c r="DV577" s="75"/>
      <c r="DW577" s="75"/>
      <c r="DX577" s="75"/>
      <c r="DY577" s="75"/>
      <c r="DZ577" s="75"/>
      <c r="EA577" s="75"/>
      <c r="EB577" s="75"/>
      <c r="EC577" s="75"/>
      <c r="ED577" s="75"/>
      <c r="EE577" s="75"/>
      <c r="EF577" s="75"/>
      <c r="EG577" s="75"/>
      <c r="EH577" s="75"/>
      <c r="EI577" s="75"/>
      <c r="EJ577" s="75"/>
      <c r="EK577" s="75"/>
      <c r="EL577" s="75"/>
      <c r="EM577" s="75"/>
      <c r="EN577" s="75"/>
    </row>
    <row r="578" spans="1:144" s="46" customFormat="1" ht="18" customHeight="1">
      <c r="A578" s="43"/>
      <c r="B578" s="45"/>
      <c r="C578" s="45">
        <v>4300</v>
      </c>
      <c r="D578" s="38" t="s">
        <v>133</v>
      </c>
      <c r="E578" s="38">
        <v>4300</v>
      </c>
      <c r="F578" s="174"/>
      <c r="G578" s="38">
        <v>20250</v>
      </c>
      <c r="H578" s="38">
        <v>20250</v>
      </c>
      <c r="I578" s="38">
        <v>20250</v>
      </c>
      <c r="J578" s="38">
        <v>0</v>
      </c>
      <c r="K578" s="38">
        <v>20250</v>
      </c>
      <c r="L578" s="38">
        <v>0</v>
      </c>
      <c r="M578" s="70">
        <v>0</v>
      </c>
      <c r="N578" s="70">
        <v>0</v>
      </c>
      <c r="O578" s="70">
        <v>0</v>
      </c>
      <c r="P578" s="70">
        <v>0</v>
      </c>
      <c r="Q578" s="10">
        <v>0</v>
      </c>
      <c r="R578" s="26"/>
      <c r="S578" s="26">
        <v>0</v>
      </c>
      <c r="T578" s="26">
        <v>0</v>
      </c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  <c r="AO578" s="75"/>
      <c r="AP578" s="75"/>
      <c r="AQ578" s="75"/>
      <c r="AR578" s="75"/>
      <c r="AS578" s="75"/>
      <c r="AT578" s="75"/>
      <c r="AU578" s="75"/>
      <c r="AV578" s="75"/>
      <c r="AW578" s="75"/>
      <c r="AX578" s="75"/>
      <c r="AY578" s="75"/>
      <c r="AZ578" s="75"/>
      <c r="BA578" s="75"/>
      <c r="BB578" s="75"/>
      <c r="BC578" s="75"/>
      <c r="BD578" s="75"/>
      <c r="BE578" s="75"/>
      <c r="BF578" s="75"/>
      <c r="BG578" s="75"/>
      <c r="BH578" s="75"/>
      <c r="BI578" s="75"/>
      <c r="BJ578" s="75"/>
      <c r="BK578" s="75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5"/>
      <c r="CA578" s="75"/>
      <c r="CB578" s="75"/>
      <c r="CC578" s="75"/>
      <c r="CD578" s="75"/>
      <c r="CE578" s="75"/>
      <c r="CF578" s="75"/>
      <c r="CG578" s="75"/>
      <c r="CH578" s="75"/>
      <c r="CI578" s="75"/>
      <c r="CJ578" s="75"/>
      <c r="CK578" s="75"/>
      <c r="CL578" s="75"/>
      <c r="CM578" s="75"/>
      <c r="CN578" s="75"/>
      <c r="CO578" s="75"/>
      <c r="CP578" s="75"/>
      <c r="CQ578" s="75"/>
      <c r="CR578" s="75"/>
      <c r="CS578" s="75"/>
      <c r="CT578" s="75"/>
      <c r="CU578" s="75"/>
      <c r="CV578" s="75"/>
      <c r="CW578" s="75"/>
      <c r="CX578" s="75"/>
      <c r="CY578" s="75"/>
      <c r="CZ578" s="75"/>
      <c r="DA578" s="75"/>
      <c r="DB578" s="75"/>
      <c r="DC578" s="75"/>
      <c r="DD578" s="75"/>
      <c r="DE578" s="75"/>
      <c r="DF578" s="75"/>
      <c r="DG578" s="75"/>
      <c r="DH578" s="75"/>
      <c r="DI578" s="75"/>
      <c r="DJ578" s="75"/>
      <c r="DK578" s="75"/>
      <c r="DL578" s="75"/>
      <c r="DM578" s="75"/>
      <c r="DN578" s="75"/>
      <c r="DO578" s="75"/>
      <c r="DP578" s="75"/>
      <c r="DQ578" s="75"/>
      <c r="DR578" s="75"/>
      <c r="DS578" s="75"/>
      <c r="DT578" s="75"/>
      <c r="DU578" s="75"/>
      <c r="DV578" s="75"/>
      <c r="DW578" s="75"/>
      <c r="DX578" s="75"/>
      <c r="DY578" s="75"/>
      <c r="DZ578" s="75"/>
      <c r="EA578" s="75"/>
      <c r="EB578" s="75"/>
      <c r="EC578" s="75"/>
      <c r="ED578" s="75"/>
      <c r="EE578" s="75"/>
      <c r="EF578" s="75"/>
      <c r="EG578" s="75"/>
      <c r="EH578" s="75"/>
      <c r="EI578" s="75"/>
      <c r="EJ578" s="75"/>
      <c r="EK578" s="75"/>
      <c r="EL578" s="75"/>
      <c r="EM578" s="75"/>
      <c r="EN578" s="75"/>
    </row>
    <row r="579" spans="1:144" s="46" customFormat="1" ht="39" customHeight="1">
      <c r="A579" s="43"/>
      <c r="B579" s="45"/>
      <c r="C579" s="45">
        <v>4370</v>
      </c>
      <c r="D579" s="29" t="s">
        <v>490</v>
      </c>
      <c r="E579" s="29"/>
      <c r="F579" s="171">
        <v>110</v>
      </c>
      <c r="G579" s="38">
        <v>1564</v>
      </c>
      <c r="H579" s="38">
        <v>1564</v>
      </c>
      <c r="I579" s="38">
        <v>1564</v>
      </c>
      <c r="J579" s="38">
        <v>0</v>
      </c>
      <c r="K579" s="38">
        <v>1564</v>
      </c>
      <c r="L579" s="38">
        <v>0</v>
      </c>
      <c r="M579" s="70">
        <v>0</v>
      </c>
      <c r="N579" s="70">
        <v>0</v>
      </c>
      <c r="O579" s="70">
        <v>0</v>
      </c>
      <c r="P579" s="70">
        <v>0</v>
      </c>
      <c r="Q579" s="10">
        <v>0</v>
      </c>
      <c r="R579" s="26">
        <v>0</v>
      </c>
      <c r="S579" s="26">
        <v>0</v>
      </c>
      <c r="T579" s="26">
        <v>0</v>
      </c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  <c r="AU579" s="75"/>
      <c r="AV579" s="75"/>
      <c r="AW579" s="75"/>
      <c r="AX579" s="75"/>
      <c r="AY579" s="75"/>
      <c r="AZ579" s="75"/>
      <c r="BA579" s="75"/>
      <c r="BB579" s="75"/>
      <c r="BC579" s="75"/>
      <c r="BD579" s="75"/>
      <c r="BE579" s="75"/>
      <c r="BF579" s="75"/>
      <c r="BG579" s="75"/>
      <c r="BH579" s="75"/>
      <c r="BI579" s="75"/>
      <c r="BJ579" s="75"/>
      <c r="BK579" s="75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5"/>
      <c r="CA579" s="75"/>
      <c r="CB579" s="75"/>
      <c r="CC579" s="75"/>
      <c r="CD579" s="75"/>
      <c r="CE579" s="75"/>
      <c r="CF579" s="75"/>
      <c r="CG579" s="75"/>
      <c r="CH579" s="75"/>
      <c r="CI579" s="75"/>
      <c r="CJ579" s="75"/>
      <c r="CK579" s="75"/>
      <c r="CL579" s="75"/>
      <c r="CM579" s="75"/>
      <c r="CN579" s="75"/>
      <c r="CO579" s="75"/>
      <c r="CP579" s="75"/>
      <c r="CQ579" s="75"/>
      <c r="CR579" s="75"/>
      <c r="CS579" s="75"/>
      <c r="CT579" s="75"/>
      <c r="CU579" s="75"/>
      <c r="CV579" s="75"/>
      <c r="CW579" s="75"/>
      <c r="CX579" s="75"/>
      <c r="CY579" s="75"/>
      <c r="CZ579" s="75"/>
      <c r="DA579" s="75"/>
      <c r="DB579" s="75"/>
      <c r="DC579" s="75"/>
      <c r="DD579" s="75"/>
      <c r="DE579" s="75"/>
      <c r="DF579" s="75"/>
      <c r="DG579" s="75"/>
      <c r="DH579" s="75"/>
      <c r="DI579" s="75"/>
      <c r="DJ579" s="75"/>
      <c r="DK579" s="75"/>
      <c r="DL579" s="75"/>
      <c r="DM579" s="75"/>
      <c r="DN579" s="75"/>
      <c r="DO579" s="75"/>
      <c r="DP579" s="75"/>
      <c r="DQ579" s="75"/>
      <c r="DR579" s="75"/>
      <c r="DS579" s="75"/>
      <c r="DT579" s="75"/>
      <c r="DU579" s="75"/>
      <c r="DV579" s="75"/>
      <c r="DW579" s="75"/>
      <c r="DX579" s="75"/>
      <c r="DY579" s="75"/>
      <c r="DZ579" s="75"/>
      <c r="EA579" s="75"/>
      <c r="EB579" s="75"/>
      <c r="EC579" s="75"/>
      <c r="ED579" s="75"/>
      <c r="EE579" s="75"/>
      <c r="EF579" s="75"/>
      <c r="EG579" s="75"/>
      <c r="EH579" s="75"/>
      <c r="EI579" s="75"/>
      <c r="EJ579" s="75"/>
      <c r="EK579" s="75"/>
      <c r="EL579" s="75"/>
      <c r="EM579" s="75"/>
      <c r="EN579" s="75"/>
    </row>
    <row r="580" spans="1:144" s="46" customFormat="1" ht="18" customHeight="1" hidden="1">
      <c r="A580" s="43"/>
      <c r="B580" s="45"/>
      <c r="C580" s="45">
        <v>4430</v>
      </c>
      <c r="D580" s="29" t="s">
        <v>134</v>
      </c>
      <c r="E580" s="29"/>
      <c r="F580" s="171"/>
      <c r="G580" s="38">
        <v>550</v>
      </c>
      <c r="H580" s="38">
        <v>550</v>
      </c>
      <c r="I580" s="38">
        <v>550</v>
      </c>
      <c r="J580" s="38">
        <v>0</v>
      </c>
      <c r="K580" s="38">
        <v>550</v>
      </c>
      <c r="L580" s="38">
        <v>0</v>
      </c>
      <c r="M580" s="70">
        <v>0</v>
      </c>
      <c r="N580" s="70">
        <v>0</v>
      </c>
      <c r="O580" s="70">
        <v>0</v>
      </c>
      <c r="P580" s="70">
        <v>0</v>
      </c>
      <c r="Q580" s="10">
        <v>0</v>
      </c>
      <c r="R580" s="26">
        <v>0</v>
      </c>
      <c r="S580" s="26">
        <v>0</v>
      </c>
      <c r="T580" s="26">
        <v>0</v>
      </c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  <c r="AO580" s="75"/>
      <c r="AP580" s="75"/>
      <c r="AQ580" s="75"/>
      <c r="AR580" s="75"/>
      <c r="AS580" s="75"/>
      <c r="AT580" s="75"/>
      <c r="AU580" s="75"/>
      <c r="AV580" s="75"/>
      <c r="AW580" s="75"/>
      <c r="AX580" s="75"/>
      <c r="AY580" s="75"/>
      <c r="AZ580" s="75"/>
      <c r="BA580" s="75"/>
      <c r="BB580" s="75"/>
      <c r="BC580" s="75"/>
      <c r="BD580" s="75"/>
      <c r="BE580" s="75"/>
      <c r="BF580" s="75"/>
      <c r="BG580" s="75"/>
      <c r="BH580" s="75"/>
      <c r="BI580" s="75"/>
      <c r="BJ580" s="75"/>
      <c r="BK580" s="75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5"/>
      <c r="CA580" s="75"/>
      <c r="CB580" s="75"/>
      <c r="CC580" s="75"/>
      <c r="CD580" s="75"/>
      <c r="CE580" s="75"/>
      <c r="CF580" s="75"/>
      <c r="CG580" s="75"/>
      <c r="CH580" s="75"/>
      <c r="CI580" s="75"/>
      <c r="CJ580" s="75"/>
      <c r="CK580" s="75"/>
      <c r="CL580" s="75"/>
      <c r="CM580" s="75"/>
      <c r="CN580" s="75"/>
      <c r="CO580" s="75"/>
      <c r="CP580" s="75"/>
      <c r="CQ580" s="75"/>
      <c r="CR580" s="75"/>
      <c r="CS580" s="75"/>
      <c r="CT580" s="75"/>
      <c r="CU580" s="75"/>
      <c r="CV580" s="75"/>
      <c r="CW580" s="75"/>
      <c r="CX580" s="75"/>
      <c r="CY580" s="75"/>
      <c r="CZ580" s="75"/>
      <c r="DA580" s="75"/>
      <c r="DB580" s="75"/>
      <c r="DC580" s="75"/>
      <c r="DD580" s="75"/>
      <c r="DE580" s="75"/>
      <c r="DF580" s="75"/>
      <c r="DG580" s="75"/>
      <c r="DH580" s="75"/>
      <c r="DI580" s="75"/>
      <c r="DJ580" s="75"/>
      <c r="DK580" s="75"/>
      <c r="DL580" s="75"/>
      <c r="DM580" s="75"/>
      <c r="DN580" s="75"/>
      <c r="DO580" s="75"/>
      <c r="DP580" s="75"/>
      <c r="DQ580" s="75"/>
      <c r="DR580" s="75"/>
      <c r="DS580" s="75"/>
      <c r="DT580" s="75"/>
      <c r="DU580" s="75"/>
      <c r="DV580" s="75"/>
      <c r="DW580" s="75"/>
      <c r="DX580" s="75"/>
      <c r="DY580" s="75"/>
      <c r="DZ580" s="75"/>
      <c r="EA580" s="75"/>
      <c r="EB580" s="75"/>
      <c r="EC580" s="75"/>
      <c r="ED580" s="75"/>
      <c r="EE580" s="75"/>
      <c r="EF580" s="75"/>
      <c r="EG580" s="75"/>
      <c r="EH580" s="75"/>
      <c r="EI580" s="75"/>
      <c r="EJ580" s="75"/>
      <c r="EK580" s="75"/>
      <c r="EL580" s="75"/>
      <c r="EM580" s="75"/>
      <c r="EN580" s="75"/>
    </row>
    <row r="581" spans="1:144" s="46" customFormat="1" ht="18" customHeight="1" hidden="1">
      <c r="A581" s="43"/>
      <c r="B581" s="45"/>
      <c r="C581" s="45">
        <v>4440</v>
      </c>
      <c r="D581" s="29" t="s">
        <v>207</v>
      </c>
      <c r="E581" s="29"/>
      <c r="F581" s="171"/>
      <c r="G581" s="38">
        <v>2188</v>
      </c>
      <c r="H581" s="38">
        <v>2188</v>
      </c>
      <c r="I581" s="38">
        <v>2188</v>
      </c>
      <c r="J581" s="38">
        <v>0</v>
      </c>
      <c r="K581" s="38">
        <v>2188</v>
      </c>
      <c r="L581" s="38">
        <v>0</v>
      </c>
      <c r="M581" s="70">
        <v>0</v>
      </c>
      <c r="N581" s="70">
        <v>0</v>
      </c>
      <c r="O581" s="70">
        <v>0</v>
      </c>
      <c r="P581" s="70">
        <v>0</v>
      </c>
      <c r="Q581" s="10">
        <v>0</v>
      </c>
      <c r="R581" s="26">
        <v>0</v>
      </c>
      <c r="S581" s="26">
        <v>0</v>
      </c>
      <c r="T581" s="26">
        <v>0</v>
      </c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  <c r="AO581" s="75"/>
      <c r="AP581" s="75"/>
      <c r="AQ581" s="75"/>
      <c r="AR581" s="75"/>
      <c r="AS581" s="75"/>
      <c r="AT581" s="75"/>
      <c r="AU581" s="75"/>
      <c r="AV581" s="75"/>
      <c r="AW581" s="75"/>
      <c r="AX581" s="75"/>
      <c r="AY581" s="75"/>
      <c r="AZ581" s="75"/>
      <c r="BA581" s="75"/>
      <c r="BB581" s="75"/>
      <c r="BC581" s="75"/>
      <c r="BD581" s="75"/>
      <c r="BE581" s="75"/>
      <c r="BF581" s="75"/>
      <c r="BG581" s="75"/>
      <c r="BH581" s="75"/>
      <c r="BI581" s="75"/>
      <c r="BJ581" s="75"/>
      <c r="BK581" s="75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5"/>
      <c r="CA581" s="75"/>
      <c r="CB581" s="75"/>
      <c r="CC581" s="75"/>
      <c r="CD581" s="75"/>
      <c r="CE581" s="75"/>
      <c r="CF581" s="75"/>
      <c r="CG581" s="75"/>
      <c r="CH581" s="75"/>
      <c r="CI581" s="75"/>
      <c r="CJ581" s="75"/>
      <c r="CK581" s="75"/>
      <c r="CL581" s="75"/>
      <c r="CM581" s="75"/>
      <c r="CN581" s="75"/>
      <c r="CO581" s="75"/>
      <c r="CP581" s="75"/>
      <c r="CQ581" s="75"/>
      <c r="CR581" s="75"/>
      <c r="CS581" s="75"/>
      <c r="CT581" s="75"/>
      <c r="CU581" s="75"/>
      <c r="CV581" s="75"/>
      <c r="CW581" s="75"/>
      <c r="CX581" s="75"/>
      <c r="CY581" s="75"/>
      <c r="CZ581" s="75"/>
      <c r="DA581" s="75"/>
      <c r="DB581" s="75"/>
      <c r="DC581" s="75"/>
      <c r="DD581" s="75"/>
      <c r="DE581" s="75"/>
      <c r="DF581" s="75"/>
      <c r="DG581" s="75"/>
      <c r="DH581" s="75"/>
      <c r="DI581" s="75"/>
      <c r="DJ581" s="75"/>
      <c r="DK581" s="75"/>
      <c r="DL581" s="75"/>
      <c r="DM581" s="75"/>
      <c r="DN581" s="75"/>
      <c r="DO581" s="75"/>
      <c r="DP581" s="75"/>
      <c r="DQ581" s="75"/>
      <c r="DR581" s="75"/>
      <c r="DS581" s="75"/>
      <c r="DT581" s="75"/>
      <c r="DU581" s="75"/>
      <c r="DV581" s="75"/>
      <c r="DW581" s="75"/>
      <c r="DX581" s="75"/>
      <c r="DY581" s="75"/>
      <c r="DZ581" s="75"/>
      <c r="EA581" s="75"/>
      <c r="EB581" s="75"/>
      <c r="EC581" s="75"/>
      <c r="ED581" s="75"/>
      <c r="EE581" s="75"/>
      <c r="EF581" s="75"/>
      <c r="EG581" s="75"/>
      <c r="EH581" s="75"/>
      <c r="EI581" s="75"/>
      <c r="EJ581" s="75"/>
      <c r="EK581" s="75"/>
      <c r="EL581" s="75"/>
      <c r="EM581" s="75"/>
      <c r="EN581" s="75"/>
    </row>
    <row r="582" spans="1:144" s="46" customFormat="1" ht="18" customHeight="1" hidden="1">
      <c r="A582" s="43"/>
      <c r="B582" s="45"/>
      <c r="C582" s="45">
        <v>4510</v>
      </c>
      <c r="D582" s="29" t="s">
        <v>302</v>
      </c>
      <c r="E582" s="29"/>
      <c r="F582" s="171"/>
      <c r="G582" s="38">
        <v>124</v>
      </c>
      <c r="H582" s="38">
        <v>124</v>
      </c>
      <c r="I582" s="38">
        <v>124</v>
      </c>
      <c r="J582" s="38">
        <v>0</v>
      </c>
      <c r="K582" s="38">
        <v>124</v>
      </c>
      <c r="L582" s="38">
        <v>0</v>
      </c>
      <c r="M582" s="70">
        <v>0</v>
      </c>
      <c r="N582" s="70">
        <v>0</v>
      </c>
      <c r="O582" s="70">
        <v>0</v>
      </c>
      <c r="P582" s="70">
        <v>0</v>
      </c>
      <c r="Q582" s="10">
        <v>0</v>
      </c>
      <c r="R582" s="26">
        <v>0</v>
      </c>
      <c r="S582" s="26">
        <v>0</v>
      </c>
      <c r="T582" s="26">
        <v>0</v>
      </c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  <c r="AS582" s="75"/>
      <c r="AT582" s="75"/>
      <c r="AU582" s="75"/>
      <c r="AV582" s="75"/>
      <c r="AW582" s="75"/>
      <c r="AX582" s="75"/>
      <c r="AY582" s="75"/>
      <c r="AZ582" s="75"/>
      <c r="BA582" s="75"/>
      <c r="BB582" s="75"/>
      <c r="BC582" s="75"/>
      <c r="BD582" s="75"/>
      <c r="BE582" s="75"/>
      <c r="BF582" s="75"/>
      <c r="BG582" s="75"/>
      <c r="BH582" s="75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5"/>
      <c r="CA582" s="75"/>
      <c r="CB582" s="75"/>
      <c r="CC582" s="75"/>
      <c r="CD582" s="75"/>
      <c r="CE582" s="75"/>
      <c r="CF582" s="75"/>
      <c r="CG582" s="75"/>
      <c r="CH582" s="75"/>
      <c r="CI582" s="75"/>
      <c r="CJ582" s="75"/>
      <c r="CK582" s="75"/>
      <c r="CL582" s="75"/>
      <c r="CM582" s="75"/>
      <c r="CN582" s="75"/>
      <c r="CO582" s="75"/>
      <c r="CP582" s="75"/>
      <c r="CQ582" s="75"/>
      <c r="CR582" s="75"/>
      <c r="CS582" s="75"/>
      <c r="CT582" s="75"/>
      <c r="CU582" s="75"/>
      <c r="CV582" s="75"/>
      <c r="CW582" s="75"/>
      <c r="CX582" s="75"/>
      <c r="CY582" s="75"/>
      <c r="CZ582" s="75"/>
      <c r="DA582" s="75"/>
      <c r="DB582" s="75"/>
      <c r="DC582" s="75"/>
      <c r="DD582" s="75"/>
      <c r="DE582" s="75"/>
      <c r="DF582" s="75"/>
      <c r="DG582" s="75"/>
      <c r="DH582" s="75"/>
      <c r="DI582" s="75"/>
      <c r="DJ582" s="75"/>
      <c r="DK582" s="75"/>
      <c r="DL582" s="75"/>
      <c r="DM582" s="75"/>
      <c r="DN582" s="75"/>
      <c r="DO582" s="75"/>
      <c r="DP582" s="75"/>
      <c r="DQ582" s="75"/>
      <c r="DR582" s="75"/>
      <c r="DS582" s="75"/>
      <c r="DT582" s="75"/>
      <c r="DU582" s="75"/>
      <c r="DV582" s="75"/>
      <c r="DW582" s="75"/>
      <c r="DX582" s="75"/>
      <c r="DY582" s="75"/>
      <c r="DZ582" s="75"/>
      <c r="EA582" s="75"/>
      <c r="EB582" s="75"/>
      <c r="EC582" s="75"/>
      <c r="ED582" s="75"/>
      <c r="EE582" s="75"/>
      <c r="EF582" s="75"/>
      <c r="EG582" s="75"/>
      <c r="EH582" s="75"/>
      <c r="EI582" s="75"/>
      <c r="EJ582" s="75"/>
      <c r="EK582" s="75"/>
      <c r="EL582" s="75"/>
      <c r="EM582" s="75"/>
      <c r="EN582" s="75"/>
    </row>
    <row r="583" spans="1:144" s="46" customFormat="1" ht="25.5" customHeight="1" hidden="1">
      <c r="A583" s="43"/>
      <c r="B583" s="45"/>
      <c r="C583" s="45">
        <v>6050</v>
      </c>
      <c r="D583" s="29" t="s">
        <v>141</v>
      </c>
      <c r="E583" s="29"/>
      <c r="F583" s="171"/>
      <c r="G583" s="38">
        <v>10000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70">
        <v>0</v>
      </c>
      <c r="N583" s="70">
        <v>0</v>
      </c>
      <c r="O583" s="70">
        <v>0</v>
      </c>
      <c r="P583" s="70">
        <v>0</v>
      </c>
      <c r="Q583" s="10">
        <v>10000</v>
      </c>
      <c r="R583" s="26">
        <v>10000</v>
      </c>
      <c r="S583" s="26">
        <v>0</v>
      </c>
      <c r="T583" s="26">
        <v>0</v>
      </c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  <c r="AO583" s="75"/>
      <c r="AP583" s="75"/>
      <c r="AQ583" s="75"/>
      <c r="AR583" s="75"/>
      <c r="AS583" s="75"/>
      <c r="AT583" s="75"/>
      <c r="AU583" s="75"/>
      <c r="AV583" s="75"/>
      <c r="AW583" s="75"/>
      <c r="AX583" s="75"/>
      <c r="AY583" s="75"/>
      <c r="AZ583" s="75"/>
      <c r="BA583" s="75"/>
      <c r="BB583" s="75"/>
      <c r="BC583" s="75"/>
      <c r="BD583" s="75"/>
      <c r="BE583" s="75"/>
      <c r="BF583" s="75"/>
      <c r="BG583" s="75"/>
      <c r="BH583" s="75"/>
      <c r="BI583" s="75"/>
      <c r="BJ583" s="75"/>
      <c r="BK583" s="75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5"/>
      <c r="CA583" s="75"/>
      <c r="CB583" s="75"/>
      <c r="CC583" s="75"/>
      <c r="CD583" s="75"/>
      <c r="CE583" s="75"/>
      <c r="CF583" s="75"/>
      <c r="CG583" s="75"/>
      <c r="CH583" s="75"/>
      <c r="CI583" s="75"/>
      <c r="CJ583" s="75"/>
      <c r="CK583" s="75"/>
      <c r="CL583" s="75"/>
      <c r="CM583" s="75"/>
      <c r="CN583" s="75"/>
      <c r="CO583" s="75"/>
      <c r="CP583" s="75"/>
      <c r="CQ583" s="75"/>
      <c r="CR583" s="75"/>
      <c r="CS583" s="75"/>
      <c r="CT583" s="75"/>
      <c r="CU583" s="75"/>
      <c r="CV583" s="75"/>
      <c r="CW583" s="75"/>
      <c r="CX583" s="75"/>
      <c r="CY583" s="75"/>
      <c r="CZ583" s="75"/>
      <c r="DA583" s="75"/>
      <c r="DB583" s="75"/>
      <c r="DC583" s="75"/>
      <c r="DD583" s="75"/>
      <c r="DE583" s="75"/>
      <c r="DF583" s="75"/>
      <c r="DG583" s="75"/>
      <c r="DH583" s="75"/>
      <c r="DI583" s="75"/>
      <c r="DJ583" s="75"/>
      <c r="DK583" s="75"/>
      <c r="DL583" s="75"/>
      <c r="DM583" s="75"/>
      <c r="DN583" s="75"/>
      <c r="DO583" s="75"/>
      <c r="DP583" s="75"/>
      <c r="DQ583" s="75"/>
      <c r="DR583" s="75"/>
      <c r="DS583" s="75"/>
      <c r="DT583" s="75"/>
      <c r="DU583" s="75"/>
      <c r="DV583" s="75"/>
      <c r="DW583" s="75"/>
      <c r="DX583" s="75"/>
      <c r="DY583" s="75"/>
      <c r="DZ583" s="75"/>
      <c r="EA583" s="75"/>
      <c r="EB583" s="75"/>
      <c r="EC583" s="75"/>
      <c r="ED583" s="75"/>
      <c r="EE583" s="75"/>
      <c r="EF583" s="75"/>
      <c r="EG583" s="75"/>
      <c r="EH583" s="75"/>
      <c r="EI583" s="75"/>
      <c r="EJ583" s="75"/>
      <c r="EK583" s="75"/>
      <c r="EL583" s="75"/>
      <c r="EM583" s="75"/>
      <c r="EN583" s="75"/>
    </row>
    <row r="584" spans="1:144" s="46" customFormat="1" ht="18" customHeight="1" hidden="1">
      <c r="A584" s="43"/>
      <c r="B584" s="45">
        <v>92605</v>
      </c>
      <c r="C584" s="45"/>
      <c r="D584" s="29" t="s">
        <v>529</v>
      </c>
      <c r="E584" s="29">
        <f>E585</f>
        <v>0</v>
      </c>
      <c r="F584" s="171">
        <f aca="true" t="shared" si="74" ref="F584:T584">F585</f>
        <v>0</v>
      </c>
      <c r="G584" s="29">
        <f t="shared" si="74"/>
        <v>125000</v>
      </c>
      <c r="H584" s="29">
        <f t="shared" si="74"/>
        <v>125000</v>
      </c>
      <c r="I584" s="29">
        <f t="shared" si="74"/>
        <v>0</v>
      </c>
      <c r="J584" s="29">
        <f t="shared" si="74"/>
        <v>0</v>
      </c>
      <c r="K584" s="29">
        <f t="shared" si="74"/>
        <v>0</v>
      </c>
      <c r="L584" s="29">
        <f t="shared" si="74"/>
        <v>125000</v>
      </c>
      <c r="M584" s="29">
        <f t="shared" si="74"/>
        <v>0</v>
      </c>
      <c r="N584" s="29">
        <f t="shared" si="74"/>
        <v>0</v>
      </c>
      <c r="O584" s="29">
        <f t="shared" si="74"/>
        <v>0</v>
      </c>
      <c r="P584" s="29">
        <f t="shared" si="74"/>
        <v>0</v>
      </c>
      <c r="Q584" s="29">
        <f t="shared" si="74"/>
        <v>0</v>
      </c>
      <c r="R584" s="29">
        <f t="shared" si="74"/>
        <v>0</v>
      </c>
      <c r="S584" s="29">
        <f t="shared" si="74"/>
        <v>0</v>
      </c>
      <c r="T584" s="29">
        <f t="shared" si="74"/>
        <v>0</v>
      </c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  <c r="AO584" s="75"/>
      <c r="AP584" s="75"/>
      <c r="AQ584" s="75"/>
      <c r="AR584" s="75"/>
      <c r="AS584" s="75"/>
      <c r="AT584" s="75"/>
      <c r="AU584" s="75"/>
      <c r="AV584" s="75"/>
      <c r="AW584" s="75"/>
      <c r="AX584" s="75"/>
      <c r="AY584" s="75"/>
      <c r="AZ584" s="75"/>
      <c r="BA584" s="75"/>
      <c r="BB584" s="75"/>
      <c r="BC584" s="75"/>
      <c r="BD584" s="75"/>
      <c r="BE584" s="75"/>
      <c r="BF584" s="75"/>
      <c r="BG584" s="75"/>
      <c r="BH584" s="75"/>
      <c r="BI584" s="75"/>
      <c r="BJ584" s="75"/>
      <c r="BK584" s="75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5"/>
      <c r="CA584" s="75"/>
      <c r="CB584" s="75"/>
      <c r="CC584" s="75"/>
      <c r="CD584" s="75"/>
      <c r="CE584" s="75"/>
      <c r="CF584" s="75"/>
      <c r="CG584" s="75"/>
      <c r="CH584" s="75"/>
      <c r="CI584" s="75"/>
      <c r="CJ584" s="75"/>
      <c r="CK584" s="75"/>
      <c r="CL584" s="75"/>
      <c r="CM584" s="75"/>
      <c r="CN584" s="75"/>
      <c r="CO584" s="75"/>
      <c r="CP584" s="75"/>
      <c r="CQ584" s="75"/>
      <c r="CR584" s="75"/>
      <c r="CS584" s="75"/>
      <c r="CT584" s="75"/>
      <c r="CU584" s="75"/>
      <c r="CV584" s="75"/>
      <c r="CW584" s="75"/>
      <c r="CX584" s="75"/>
      <c r="CY584" s="75"/>
      <c r="CZ584" s="75"/>
      <c r="DA584" s="75"/>
      <c r="DB584" s="75"/>
      <c r="DC584" s="75"/>
      <c r="DD584" s="75"/>
      <c r="DE584" s="75"/>
      <c r="DF584" s="75"/>
      <c r="DG584" s="75"/>
      <c r="DH584" s="75"/>
      <c r="DI584" s="75"/>
      <c r="DJ584" s="75"/>
      <c r="DK584" s="75"/>
      <c r="DL584" s="75"/>
      <c r="DM584" s="75"/>
      <c r="DN584" s="75"/>
      <c r="DO584" s="75"/>
      <c r="DP584" s="75"/>
      <c r="DQ584" s="75"/>
      <c r="DR584" s="75"/>
      <c r="DS584" s="75"/>
      <c r="DT584" s="75"/>
      <c r="DU584" s="75"/>
      <c r="DV584" s="75"/>
      <c r="DW584" s="75"/>
      <c r="DX584" s="75"/>
      <c r="DY584" s="75"/>
      <c r="DZ584" s="75"/>
      <c r="EA584" s="75"/>
      <c r="EB584" s="75"/>
      <c r="EC584" s="75"/>
      <c r="ED584" s="75"/>
      <c r="EE584" s="75"/>
      <c r="EF584" s="75"/>
      <c r="EG584" s="75"/>
      <c r="EH584" s="75"/>
      <c r="EI584" s="75"/>
      <c r="EJ584" s="75"/>
      <c r="EK584" s="75"/>
      <c r="EL584" s="75"/>
      <c r="EM584" s="75"/>
      <c r="EN584" s="75"/>
    </row>
    <row r="585" spans="1:144" s="46" customFormat="1" ht="52.5" customHeight="1" hidden="1">
      <c r="A585" s="43"/>
      <c r="B585" s="45"/>
      <c r="C585" s="28" t="s">
        <v>177</v>
      </c>
      <c r="D585" s="29" t="s">
        <v>530</v>
      </c>
      <c r="E585" s="29"/>
      <c r="F585" s="171"/>
      <c r="G585" s="38">
        <v>125000</v>
      </c>
      <c r="H585" s="38">
        <v>125000</v>
      </c>
      <c r="I585" s="38">
        <v>0</v>
      </c>
      <c r="J585" s="38">
        <v>0</v>
      </c>
      <c r="K585" s="38">
        <v>0</v>
      </c>
      <c r="L585" s="38">
        <v>125000</v>
      </c>
      <c r="M585" s="70">
        <v>0</v>
      </c>
      <c r="N585" s="70">
        <v>0</v>
      </c>
      <c r="O585" s="70">
        <v>0</v>
      </c>
      <c r="P585" s="70">
        <v>0</v>
      </c>
      <c r="Q585" s="10">
        <v>0</v>
      </c>
      <c r="R585" s="26">
        <v>0</v>
      </c>
      <c r="S585" s="26">
        <v>0</v>
      </c>
      <c r="T585" s="26">
        <v>0</v>
      </c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  <c r="AO585" s="75"/>
      <c r="AP585" s="75"/>
      <c r="AQ585" s="75"/>
      <c r="AR585" s="75"/>
      <c r="AS585" s="75"/>
      <c r="AT585" s="75"/>
      <c r="AU585" s="75"/>
      <c r="AV585" s="75"/>
      <c r="AW585" s="75"/>
      <c r="AX585" s="75"/>
      <c r="AY585" s="75"/>
      <c r="AZ585" s="75"/>
      <c r="BA585" s="75"/>
      <c r="BB585" s="75"/>
      <c r="BC585" s="75"/>
      <c r="BD585" s="75"/>
      <c r="BE585" s="75"/>
      <c r="BF585" s="75"/>
      <c r="BG585" s="75"/>
      <c r="BH585" s="75"/>
      <c r="BI585" s="75"/>
      <c r="BJ585" s="75"/>
      <c r="BK585" s="75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5"/>
      <c r="CA585" s="75"/>
      <c r="CB585" s="75"/>
      <c r="CC585" s="75"/>
      <c r="CD585" s="75"/>
      <c r="CE585" s="75"/>
      <c r="CF585" s="75"/>
      <c r="CG585" s="75"/>
      <c r="CH585" s="75"/>
      <c r="CI585" s="75"/>
      <c r="CJ585" s="75"/>
      <c r="CK585" s="75"/>
      <c r="CL585" s="75"/>
      <c r="CM585" s="75"/>
      <c r="CN585" s="75"/>
      <c r="CO585" s="75"/>
      <c r="CP585" s="75"/>
      <c r="CQ585" s="75"/>
      <c r="CR585" s="75"/>
      <c r="CS585" s="75"/>
      <c r="CT585" s="75"/>
      <c r="CU585" s="75"/>
      <c r="CV585" s="75"/>
      <c r="CW585" s="75"/>
      <c r="CX585" s="75"/>
      <c r="CY585" s="75"/>
      <c r="CZ585" s="75"/>
      <c r="DA585" s="75"/>
      <c r="DB585" s="75"/>
      <c r="DC585" s="75"/>
      <c r="DD585" s="75"/>
      <c r="DE585" s="75"/>
      <c r="DF585" s="75"/>
      <c r="DG585" s="75"/>
      <c r="DH585" s="75"/>
      <c r="DI585" s="75"/>
      <c r="DJ585" s="75"/>
      <c r="DK585" s="75"/>
      <c r="DL585" s="75"/>
      <c r="DM585" s="75"/>
      <c r="DN585" s="75"/>
      <c r="DO585" s="75"/>
      <c r="DP585" s="75"/>
      <c r="DQ585" s="75"/>
      <c r="DR585" s="75"/>
      <c r="DS585" s="75"/>
      <c r="DT585" s="75"/>
      <c r="DU585" s="75"/>
      <c r="DV585" s="75"/>
      <c r="DW585" s="75"/>
      <c r="DX585" s="75"/>
      <c r="DY585" s="75"/>
      <c r="DZ585" s="75"/>
      <c r="EA585" s="75"/>
      <c r="EB585" s="75"/>
      <c r="EC585" s="75"/>
      <c r="ED585" s="75"/>
      <c r="EE585" s="75"/>
      <c r="EF585" s="75"/>
      <c r="EG585" s="75"/>
      <c r="EH585" s="75"/>
      <c r="EI585" s="75"/>
      <c r="EJ585" s="75"/>
      <c r="EK585" s="75"/>
      <c r="EL585" s="75"/>
      <c r="EM585" s="75"/>
      <c r="EN585" s="75"/>
    </row>
    <row r="586" spans="1:144" s="46" customFormat="1" ht="25.5" customHeight="1">
      <c r="A586" s="43"/>
      <c r="B586" s="45">
        <v>92695</v>
      </c>
      <c r="C586" s="45"/>
      <c r="D586" s="29" t="s">
        <v>19</v>
      </c>
      <c r="E586" s="29">
        <f>E587</f>
        <v>0</v>
      </c>
      <c r="F586" s="171">
        <f aca="true" t="shared" si="75" ref="F586:T586">F587</f>
        <v>30000</v>
      </c>
      <c r="G586" s="29">
        <f t="shared" si="75"/>
        <v>15000</v>
      </c>
      <c r="H586" s="29">
        <f t="shared" si="75"/>
        <v>0</v>
      </c>
      <c r="I586" s="29">
        <f t="shared" si="75"/>
        <v>0</v>
      </c>
      <c r="J586" s="29">
        <f t="shared" si="75"/>
        <v>0</v>
      </c>
      <c r="K586" s="29">
        <f t="shared" si="75"/>
        <v>0</v>
      </c>
      <c r="L586" s="29">
        <f t="shared" si="75"/>
        <v>0</v>
      </c>
      <c r="M586" s="29">
        <f t="shared" si="75"/>
        <v>0</v>
      </c>
      <c r="N586" s="29">
        <f t="shared" si="75"/>
        <v>0</v>
      </c>
      <c r="O586" s="29">
        <f t="shared" si="75"/>
        <v>0</v>
      </c>
      <c r="P586" s="29">
        <f t="shared" si="75"/>
        <v>0</v>
      </c>
      <c r="Q586" s="29">
        <f t="shared" si="75"/>
        <v>15000</v>
      </c>
      <c r="R586" s="29">
        <f t="shared" si="75"/>
        <v>15000</v>
      </c>
      <c r="S586" s="29">
        <f t="shared" si="75"/>
        <v>0</v>
      </c>
      <c r="T586" s="29">
        <f t="shared" si="75"/>
        <v>0</v>
      </c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  <c r="AO586" s="75"/>
      <c r="AP586" s="75"/>
      <c r="AQ586" s="75"/>
      <c r="AR586" s="75"/>
      <c r="AS586" s="75"/>
      <c r="AT586" s="75"/>
      <c r="AU586" s="75"/>
      <c r="AV586" s="75"/>
      <c r="AW586" s="75"/>
      <c r="AX586" s="75"/>
      <c r="AY586" s="75"/>
      <c r="AZ586" s="75"/>
      <c r="BA586" s="75"/>
      <c r="BB586" s="75"/>
      <c r="BC586" s="75"/>
      <c r="BD586" s="75"/>
      <c r="BE586" s="75"/>
      <c r="BF586" s="75"/>
      <c r="BG586" s="75"/>
      <c r="BH586" s="75"/>
      <c r="BI586" s="75"/>
      <c r="BJ586" s="75"/>
      <c r="BK586" s="75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5"/>
      <c r="CA586" s="75"/>
      <c r="CB586" s="75"/>
      <c r="CC586" s="75"/>
      <c r="CD586" s="75"/>
      <c r="CE586" s="75"/>
      <c r="CF586" s="75"/>
      <c r="CG586" s="75"/>
      <c r="CH586" s="75"/>
      <c r="CI586" s="75"/>
      <c r="CJ586" s="75"/>
      <c r="CK586" s="75"/>
      <c r="CL586" s="75"/>
      <c r="CM586" s="75"/>
      <c r="CN586" s="75"/>
      <c r="CO586" s="75"/>
      <c r="CP586" s="75"/>
      <c r="CQ586" s="75"/>
      <c r="CR586" s="75"/>
      <c r="CS586" s="75"/>
      <c r="CT586" s="75"/>
      <c r="CU586" s="75"/>
      <c r="CV586" s="75"/>
      <c r="CW586" s="75"/>
      <c r="CX586" s="75"/>
      <c r="CY586" s="75"/>
      <c r="CZ586" s="75"/>
      <c r="DA586" s="75"/>
      <c r="DB586" s="75"/>
      <c r="DC586" s="75"/>
      <c r="DD586" s="75"/>
      <c r="DE586" s="75"/>
      <c r="DF586" s="75"/>
      <c r="DG586" s="75"/>
      <c r="DH586" s="75"/>
      <c r="DI586" s="75"/>
      <c r="DJ586" s="75"/>
      <c r="DK586" s="75"/>
      <c r="DL586" s="75"/>
      <c r="DM586" s="75"/>
      <c r="DN586" s="75"/>
      <c r="DO586" s="75"/>
      <c r="DP586" s="75"/>
      <c r="DQ586" s="75"/>
      <c r="DR586" s="75"/>
      <c r="DS586" s="75"/>
      <c r="DT586" s="75"/>
      <c r="DU586" s="75"/>
      <c r="DV586" s="75"/>
      <c r="DW586" s="75"/>
      <c r="DX586" s="75"/>
      <c r="DY586" s="75"/>
      <c r="DZ586" s="75"/>
      <c r="EA586" s="75"/>
      <c r="EB586" s="75"/>
      <c r="EC586" s="75"/>
      <c r="ED586" s="75"/>
      <c r="EE586" s="75"/>
      <c r="EF586" s="75"/>
      <c r="EG586" s="75"/>
      <c r="EH586" s="75"/>
      <c r="EI586" s="75"/>
      <c r="EJ586" s="75"/>
      <c r="EK586" s="75"/>
      <c r="EL586" s="75"/>
      <c r="EM586" s="75"/>
      <c r="EN586" s="75"/>
    </row>
    <row r="587" spans="1:144" s="182" customFormat="1" ht="25.5" customHeight="1">
      <c r="A587" s="175"/>
      <c r="B587" s="176"/>
      <c r="C587" s="176">
        <v>6050</v>
      </c>
      <c r="D587" s="53" t="s">
        <v>141</v>
      </c>
      <c r="E587" s="53"/>
      <c r="F587" s="177">
        <v>30000</v>
      </c>
      <c r="G587" s="178">
        <v>15000</v>
      </c>
      <c r="H587" s="178">
        <v>0</v>
      </c>
      <c r="I587" s="178">
        <v>0</v>
      </c>
      <c r="J587" s="178">
        <v>0</v>
      </c>
      <c r="K587" s="178">
        <v>0</v>
      </c>
      <c r="L587" s="178">
        <v>0</v>
      </c>
      <c r="M587" s="179">
        <v>0</v>
      </c>
      <c r="N587" s="179">
        <v>0</v>
      </c>
      <c r="O587" s="179">
        <v>0</v>
      </c>
      <c r="P587" s="179">
        <v>0</v>
      </c>
      <c r="Q587" s="180">
        <v>15000</v>
      </c>
      <c r="R587" s="181">
        <v>15000</v>
      </c>
      <c r="S587" s="181">
        <v>0</v>
      </c>
      <c r="T587" s="181">
        <v>0</v>
      </c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  <c r="AO587" s="75"/>
      <c r="AP587" s="75"/>
      <c r="AQ587" s="75"/>
      <c r="AR587" s="75"/>
      <c r="AS587" s="75"/>
      <c r="AT587" s="75"/>
      <c r="AU587" s="75"/>
      <c r="AV587" s="75"/>
      <c r="AW587" s="75"/>
      <c r="AX587" s="75"/>
      <c r="AY587" s="75"/>
      <c r="AZ587" s="75"/>
      <c r="BA587" s="75"/>
      <c r="BB587" s="75"/>
      <c r="BC587" s="75"/>
      <c r="BD587" s="75"/>
      <c r="BE587" s="75"/>
      <c r="BF587" s="75"/>
      <c r="BG587" s="75"/>
      <c r="BH587" s="75"/>
      <c r="BI587" s="75"/>
      <c r="BJ587" s="75"/>
      <c r="BK587" s="75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5"/>
      <c r="CA587" s="75"/>
      <c r="CB587" s="75"/>
      <c r="CC587" s="75"/>
      <c r="CD587" s="75"/>
      <c r="CE587" s="75"/>
      <c r="CF587" s="75"/>
      <c r="CG587" s="75"/>
      <c r="CH587" s="75"/>
      <c r="CI587" s="75"/>
      <c r="CJ587" s="75"/>
      <c r="CK587" s="75"/>
      <c r="CL587" s="75"/>
      <c r="CM587" s="75"/>
      <c r="CN587" s="75"/>
      <c r="CO587" s="75"/>
      <c r="CP587" s="75"/>
      <c r="CQ587" s="75"/>
      <c r="CR587" s="75"/>
      <c r="CS587" s="75"/>
      <c r="CT587" s="75"/>
      <c r="CU587" s="75"/>
      <c r="CV587" s="75"/>
      <c r="CW587" s="75"/>
      <c r="CX587" s="75"/>
      <c r="CY587" s="75"/>
      <c r="CZ587" s="75"/>
      <c r="DA587" s="75"/>
      <c r="DB587" s="75"/>
      <c r="DC587" s="75"/>
      <c r="DD587" s="75"/>
      <c r="DE587" s="75"/>
      <c r="DF587" s="75"/>
      <c r="DG587" s="75"/>
      <c r="DH587" s="75"/>
      <c r="DI587" s="75"/>
      <c r="DJ587" s="75"/>
      <c r="DK587" s="75"/>
      <c r="DL587" s="75"/>
      <c r="DM587" s="75"/>
      <c r="DN587" s="75"/>
      <c r="DO587" s="75"/>
      <c r="DP587" s="75"/>
      <c r="DQ587" s="75"/>
      <c r="DR587" s="75"/>
      <c r="DS587" s="75"/>
      <c r="DT587" s="75"/>
      <c r="DU587" s="75"/>
      <c r="DV587" s="75"/>
      <c r="DW587" s="75"/>
      <c r="DX587" s="75"/>
      <c r="DY587" s="75"/>
      <c r="DZ587" s="75"/>
      <c r="EA587" s="75"/>
      <c r="EB587" s="75"/>
      <c r="EC587" s="75"/>
      <c r="ED587" s="75"/>
      <c r="EE587" s="75"/>
      <c r="EF587" s="75"/>
      <c r="EG587" s="75"/>
      <c r="EH587" s="75"/>
      <c r="EI587" s="75"/>
      <c r="EJ587" s="75"/>
      <c r="EK587" s="75"/>
      <c r="EL587" s="75"/>
      <c r="EM587" s="75"/>
      <c r="EN587" s="75"/>
    </row>
    <row r="588" spans="1:144" s="182" customFormat="1" ht="25.5" customHeight="1">
      <c r="A588" s="43"/>
      <c r="B588" s="45"/>
      <c r="C588" s="45"/>
      <c r="D588" s="33" t="s">
        <v>528</v>
      </c>
      <c r="E588" s="33">
        <f aca="true" t="shared" si="76" ref="E588:T588">E565+E553+E498+E468+E433+E362+E332+E194+E183+E190+E175+E149+E143+E76+E72+E66+E46+E25+E18+E8</f>
        <v>2382644</v>
      </c>
      <c r="F588" s="33">
        <f t="shared" si="76"/>
        <v>2159594</v>
      </c>
      <c r="G588" s="33">
        <f t="shared" si="76"/>
        <v>18291056</v>
      </c>
      <c r="H588" s="33">
        <f t="shared" si="76"/>
        <v>15082819</v>
      </c>
      <c r="I588" s="33">
        <f t="shared" si="76"/>
        <v>10437816</v>
      </c>
      <c r="J588" s="33">
        <f t="shared" si="76"/>
        <v>6942571</v>
      </c>
      <c r="K588" s="33">
        <f t="shared" si="76"/>
        <v>3495245</v>
      </c>
      <c r="L588" s="33">
        <f t="shared" si="76"/>
        <v>664250</v>
      </c>
      <c r="M588" s="33">
        <f t="shared" si="76"/>
        <v>3622680</v>
      </c>
      <c r="N588" s="33">
        <f t="shared" si="76"/>
        <v>272406</v>
      </c>
      <c r="O588" s="33">
        <f t="shared" si="76"/>
        <v>20931</v>
      </c>
      <c r="P588" s="33">
        <f t="shared" si="76"/>
        <v>64736</v>
      </c>
      <c r="Q588" s="33">
        <f t="shared" si="76"/>
        <v>3208237</v>
      </c>
      <c r="R588" s="33">
        <f t="shared" si="76"/>
        <v>3208237</v>
      </c>
      <c r="S588" s="33">
        <f t="shared" si="76"/>
        <v>2263741</v>
      </c>
      <c r="T588" s="33">
        <f t="shared" si="76"/>
        <v>0</v>
      </c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  <c r="AO588" s="75"/>
      <c r="AP588" s="75"/>
      <c r="AQ588" s="75"/>
      <c r="AR588" s="75"/>
      <c r="AS588" s="75"/>
      <c r="AT588" s="75"/>
      <c r="AU588" s="75"/>
      <c r="AV588" s="75"/>
      <c r="AW588" s="75"/>
      <c r="AX588" s="75"/>
      <c r="AY588" s="75"/>
      <c r="AZ588" s="75"/>
      <c r="BA588" s="75"/>
      <c r="BB588" s="75"/>
      <c r="BC588" s="75"/>
      <c r="BD588" s="75"/>
      <c r="BE588" s="75"/>
      <c r="BF588" s="75"/>
      <c r="BG588" s="75"/>
      <c r="BH588" s="75"/>
      <c r="BI588" s="75"/>
      <c r="BJ588" s="75"/>
      <c r="BK588" s="75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5"/>
      <c r="CA588" s="75"/>
      <c r="CB588" s="75"/>
      <c r="CC588" s="75"/>
      <c r="CD588" s="75"/>
      <c r="CE588" s="75"/>
      <c r="CF588" s="75"/>
      <c r="CG588" s="75"/>
      <c r="CH588" s="75"/>
      <c r="CI588" s="75"/>
      <c r="CJ588" s="75"/>
      <c r="CK588" s="75"/>
      <c r="CL588" s="75"/>
      <c r="CM588" s="75"/>
      <c r="CN588" s="75"/>
      <c r="CO588" s="75"/>
      <c r="CP588" s="75"/>
      <c r="CQ588" s="75"/>
      <c r="CR588" s="75"/>
      <c r="CS588" s="75"/>
      <c r="CT588" s="75"/>
      <c r="CU588" s="75"/>
      <c r="CV588" s="75"/>
      <c r="CW588" s="75"/>
      <c r="CX588" s="75"/>
      <c r="CY588" s="75"/>
      <c r="CZ588" s="75"/>
      <c r="DA588" s="75"/>
      <c r="DB588" s="75"/>
      <c r="DC588" s="75"/>
      <c r="DD588" s="75"/>
      <c r="DE588" s="75"/>
      <c r="DF588" s="75"/>
      <c r="DG588" s="75"/>
      <c r="DH588" s="75"/>
      <c r="DI588" s="75"/>
      <c r="DJ588" s="75"/>
      <c r="DK588" s="75"/>
      <c r="DL588" s="75"/>
      <c r="DM588" s="75"/>
      <c r="DN588" s="75"/>
      <c r="DO588" s="75"/>
      <c r="DP588" s="75"/>
      <c r="DQ588" s="75"/>
      <c r="DR588" s="75"/>
      <c r="DS588" s="75"/>
      <c r="DT588" s="75"/>
      <c r="DU588" s="75"/>
      <c r="DV588" s="75"/>
      <c r="DW588" s="75"/>
      <c r="DX588" s="75"/>
      <c r="DY588" s="75"/>
      <c r="DZ588" s="75"/>
      <c r="EA588" s="75"/>
      <c r="EB588" s="75"/>
      <c r="EC588" s="75"/>
      <c r="ED588" s="75"/>
      <c r="EE588" s="75"/>
      <c r="EF588" s="75"/>
      <c r="EG588" s="75"/>
      <c r="EH588" s="75"/>
      <c r="EI588" s="75"/>
      <c r="EJ588" s="75"/>
      <c r="EK588" s="75"/>
      <c r="EL588" s="75"/>
      <c r="EM588" s="75"/>
      <c r="EN588" s="75"/>
    </row>
    <row r="589" spans="7:17" ht="12.75">
      <c r="G589" s="153"/>
      <c r="H589" s="11"/>
      <c r="I589" s="11"/>
      <c r="J589" s="11"/>
      <c r="K589" s="11"/>
      <c r="L589" s="11"/>
      <c r="M589" s="11"/>
      <c r="N589" s="11"/>
      <c r="O589" s="11"/>
      <c r="P589" s="11"/>
      <c r="Q589" s="11"/>
    </row>
    <row r="590" spans="7:17" ht="12.75">
      <c r="G590" s="153"/>
      <c r="H590" s="11"/>
      <c r="I590" s="11"/>
      <c r="J590" s="11"/>
      <c r="K590" s="11"/>
      <c r="L590" s="11"/>
      <c r="M590" s="11"/>
      <c r="N590" s="11"/>
      <c r="O590" s="11"/>
      <c r="P590" s="11"/>
      <c r="Q590" s="11"/>
    </row>
    <row r="591" spans="7:17" ht="12.75">
      <c r="G591" s="153"/>
      <c r="H591" s="11"/>
      <c r="I591" s="11"/>
      <c r="J591" s="11"/>
      <c r="K591" s="11"/>
      <c r="L591" s="11"/>
      <c r="M591" s="11"/>
      <c r="N591" s="11"/>
      <c r="O591" s="11"/>
      <c r="P591" s="11"/>
      <c r="Q591" s="11"/>
    </row>
    <row r="592" spans="7:17" ht="12.75">
      <c r="G592" s="153"/>
      <c r="H592" s="11"/>
      <c r="I592" s="11"/>
      <c r="J592" s="11"/>
      <c r="K592" s="11"/>
      <c r="L592" s="11"/>
      <c r="M592" s="11"/>
      <c r="N592" s="11"/>
      <c r="O592" s="11"/>
      <c r="P592" s="11"/>
      <c r="Q592" s="11"/>
    </row>
    <row r="593" spans="7:17" ht="12.75">
      <c r="G593" s="153"/>
      <c r="H593" s="11"/>
      <c r="I593" s="11"/>
      <c r="J593" s="11"/>
      <c r="K593" s="11"/>
      <c r="L593" s="11"/>
      <c r="M593" s="11"/>
      <c r="N593" s="11"/>
      <c r="O593" s="11"/>
      <c r="P593" s="11"/>
      <c r="Q593" s="11"/>
    </row>
    <row r="594" spans="7:17" ht="12.75">
      <c r="G594" s="153"/>
      <c r="H594" s="11"/>
      <c r="I594" s="11"/>
      <c r="J594" s="11"/>
      <c r="K594" s="11"/>
      <c r="L594" s="11"/>
      <c r="M594" s="11"/>
      <c r="N594" s="11"/>
      <c r="O594" s="11"/>
      <c r="P594" s="11"/>
      <c r="Q594" s="11"/>
    </row>
    <row r="595" spans="7:17" ht="12.75">
      <c r="G595" s="153"/>
      <c r="H595" s="11"/>
      <c r="I595" s="11"/>
      <c r="J595" s="11"/>
      <c r="K595" s="11"/>
      <c r="L595" s="11"/>
      <c r="M595" s="11"/>
      <c r="N595" s="11"/>
      <c r="O595" s="11"/>
      <c r="P595" s="11"/>
      <c r="Q595" s="11"/>
    </row>
    <row r="596" spans="7:17" ht="12.75">
      <c r="G596" s="153"/>
      <c r="H596" s="11"/>
      <c r="I596" s="11"/>
      <c r="J596" s="11"/>
      <c r="K596" s="11"/>
      <c r="L596" s="11"/>
      <c r="M596" s="11"/>
      <c r="N596" s="11"/>
      <c r="O596" s="11"/>
      <c r="P596" s="11"/>
      <c r="Q596" s="11"/>
    </row>
    <row r="597" spans="7:17" ht="12.75">
      <c r="G597" s="153"/>
      <c r="H597" s="11"/>
      <c r="I597" s="11"/>
      <c r="J597" s="11"/>
      <c r="K597" s="11"/>
      <c r="L597" s="11"/>
      <c r="M597" s="11"/>
      <c r="N597" s="11"/>
      <c r="O597" s="11"/>
      <c r="P597" s="11"/>
      <c r="Q597" s="11"/>
    </row>
    <row r="598" spans="7:17" ht="13.5" customHeight="1">
      <c r="G598" s="153"/>
      <c r="H598" s="11"/>
      <c r="I598" s="11"/>
      <c r="J598" s="11"/>
      <c r="K598" s="11"/>
      <c r="L598" s="11"/>
      <c r="M598" s="11"/>
      <c r="N598" s="11"/>
      <c r="O598" s="11"/>
      <c r="P598" s="11"/>
      <c r="Q598" s="11"/>
    </row>
    <row r="599" spans="7:17" ht="12.75">
      <c r="G599" s="153"/>
      <c r="H599" s="11"/>
      <c r="I599" s="11"/>
      <c r="J599" s="11"/>
      <c r="K599" s="11"/>
      <c r="L599" s="11"/>
      <c r="M599" s="11"/>
      <c r="N599" s="11"/>
      <c r="O599" s="11"/>
      <c r="P599" s="11"/>
      <c r="Q599" s="11"/>
    </row>
    <row r="600" spans="7:17" ht="12.75">
      <c r="G600" s="153"/>
      <c r="H600" s="11"/>
      <c r="I600" s="11"/>
      <c r="J600" s="11"/>
      <c r="K600" s="11"/>
      <c r="L600" s="11"/>
      <c r="M600" s="11"/>
      <c r="N600" s="11"/>
      <c r="O600" s="11"/>
      <c r="P600" s="11"/>
      <c r="Q600" s="11"/>
    </row>
    <row r="601" spans="7:17" ht="12.75">
      <c r="G601" s="153"/>
      <c r="H601" s="11"/>
      <c r="I601" s="11"/>
      <c r="J601" s="11"/>
      <c r="K601" s="11"/>
      <c r="L601" s="11"/>
      <c r="M601" s="11"/>
      <c r="N601" s="11"/>
      <c r="O601" s="11"/>
      <c r="P601" s="11"/>
      <c r="Q601" s="11"/>
    </row>
    <row r="602" spans="7:17" ht="12.75">
      <c r="G602" s="153"/>
      <c r="H602" s="11"/>
      <c r="I602" s="11"/>
      <c r="J602" s="11"/>
      <c r="K602" s="11"/>
      <c r="L602" s="11"/>
      <c r="M602" s="11"/>
      <c r="N602" s="11"/>
      <c r="O602" s="11"/>
      <c r="P602" s="11"/>
      <c r="Q602" s="11"/>
    </row>
    <row r="603" spans="7:17" ht="12.75">
      <c r="G603" s="153"/>
      <c r="H603" s="11"/>
      <c r="I603" s="11"/>
      <c r="J603" s="11"/>
      <c r="K603" s="11"/>
      <c r="L603" s="11"/>
      <c r="M603" s="11"/>
      <c r="N603" s="11"/>
      <c r="O603" s="11"/>
      <c r="P603" s="11"/>
      <c r="Q603" s="11"/>
    </row>
    <row r="604" spans="7:17" ht="12.75">
      <c r="G604" s="153"/>
      <c r="H604" s="11"/>
      <c r="I604" s="11"/>
      <c r="J604" s="11"/>
      <c r="K604" s="11"/>
      <c r="L604" s="11"/>
      <c r="M604" s="11"/>
      <c r="N604" s="11"/>
      <c r="O604" s="11"/>
      <c r="P604" s="11"/>
      <c r="Q604" s="11"/>
    </row>
    <row r="605" spans="7:17" ht="12.75">
      <c r="G605" s="153"/>
      <c r="H605" s="11"/>
      <c r="I605" s="11"/>
      <c r="J605" s="11"/>
      <c r="K605" s="11"/>
      <c r="L605" s="11"/>
      <c r="M605" s="11"/>
      <c r="N605" s="11"/>
      <c r="O605" s="11"/>
      <c r="P605" s="11"/>
      <c r="Q605" s="11"/>
    </row>
    <row r="606" spans="7:17" ht="12.75">
      <c r="G606" s="153"/>
      <c r="H606" s="11"/>
      <c r="I606" s="11"/>
      <c r="J606" s="11"/>
      <c r="K606" s="11"/>
      <c r="L606" s="11"/>
      <c r="M606" s="11"/>
      <c r="N606" s="11"/>
      <c r="O606" s="11"/>
      <c r="P606" s="11"/>
      <c r="Q606" s="11"/>
    </row>
    <row r="607" spans="7:17" ht="12.75">
      <c r="G607" s="153"/>
      <c r="H607" s="11"/>
      <c r="I607" s="11"/>
      <c r="J607" s="11"/>
      <c r="K607" s="11"/>
      <c r="L607" s="11"/>
      <c r="M607" s="11"/>
      <c r="N607" s="11"/>
      <c r="O607" s="11"/>
      <c r="P607" s="11"/>
      <c r="Q607" s="11"/>
    </row>
    <row r="608" spans="7:17" ht="12.75">
      <c r="G608" s="153"/>
      <c r="H608" s="11"/>
      <c r="I608" s="11"/>
      <c r="J608" s="11"/>
      <c r="K608" s="11"/>
      <c r="L608" s="11"/>
      <c r="M608" s="11"/>
      <c r="N608" s="11"/>
      <c r="O608" s="11"/>
      <c r="P608" s="11"/>
      <c r="Q608" s="11"/>
    </row>
    <row r="609" spans="7:17" ht="12.75">
      <c r="G609" s="153"/>
      <c r="H609" s="11"/>
      <c r="I609" s="11"/>
      <c r="J609" s="11"/>
      <c r="K609" s="11"/>
      <c r="L609" s="11"/>
      <c r="M609" s="11"/>
      <c r="N609" s="11"/>
      <c r="O609" s="11"/>
      <c r="P609" s="11"/>
      <c r="Q609" s="11"/>
    </row>
    <row r="610" spans="7:17" ht="12.75">
      <c r="G610" s="153"/>
      <c r="H610" s="11"/>
      <c r="I610" s="11"/>
      <c r="J610" s="11"/>
      <c r="K610" s="11"/>
      <c r="L610" s="11"/>
      <c r="M610" s="11"/>
      <c r="N610" s="11"/>
      <c r="O610" s="11"/>
      <c r="P610" s="11"/>
      <c r="Q610" s="11"/>
    </row>
    <row r="611" spans="7:17" ht="12.75">
      <c r="G611" s="153"/>
      <c r="H611" s="11"/>
      <c r="I611" s="11"/>
      <c r="J611" s="11"/>
      <c r="K611" s="11"/>
      <c r="L611" s="11"/>
      <c r="M611" s="11"/>
      <c r="N611" s="11"/>
      <c r="O611" s="11"/>
      <c r="P611" s="11"/>
      <c r="Q611" s="11"/>
    </row>
    <row r="612" spans="7:17" ht="12.75">
      <c r="G612" s="153"/>
      <c r="H612" s="11"/>
      <c r="I612" s="11"/>
      <c r="J612" s="11"/>
      <c r="K612" s="11"/>
      <c r="L612" s="11"/>
      <c r="M612" s="11"/>
      <c r="N612" s="11"/>
      <c r="O612" s="11"/>
      <c r="P612" s="11"/>
      <c r="Q612" s="11"/>
    </row>
    <row r="613" spans="7:17" ht="12.75">
      <c r="G613" s="153"/>
      <c r="H613" s="11"/>
      <c r="I613" s="11"/>
      <c r="J613" s="11"/>
      <c r="K613" s="11"/>
      <c r="L613" s="11"/>
      <c r="M613" s="11"/>
      <c r="N613" s="11"/>
      <c r="O613" s="11"/>
      <c r="P613" s="11"/>
      <c r="Q613" s="11"/>
    </row>
    <row r="614" spans="7:17" ht="12.75">
      <c r="G614" s="153"/>
      <c r="H614" s="11"/>
      <c r="I614" s="11"/>
      <c r="J614" s="11"/>
      <c r="K614" s="11"/>
      <c r="L614" s="11"/>
      <c r="M614" s="11"/>
      <c r="N614" s="11"/>
      <c r="O614" s="11"/>
      <c r="P614" s="11"/>
      <c r="Q614" s="11"/>
    </row>
    <row r="615" spans="7:17" ht="12.75">
      <c r="G615" s="153"/>
      <c r="H615" s="11"/>
      <c r="I615" s="11"/>
      <c r="J615" s="11"/>
      <c r="K615" s="11"/>
      <c r="L615" s="11"/>
      <c r="M615" s="11"/>
      <c r="N615" s="11"/>
      <c r="O615" s="11"/>
      <c r="P615" s="11"/>
      <c r="Q615" s="11"/>
    </row>
    <row r="616" spans="7:17" ht="12.75">
      <c r="G616" s="153"/>
      <c r="H616" s="11"/>
      <c r="I616" s="11"/>
      <c r="J616" s="11"/>
      <c r="K616" s="11"/>
      <c r="L616" s="11"/>
      <c r="M616" s="11"/>
      <c r="N616" s="11"/>
      <c r="O616" s="11"/>
      <c r="P616" s="11"/>
      <c r="Q616" s="11"/>
    </row>
    <row r="617" spans="7:17" ht="12.75">
      <c r="G617" s="153"/>
      <c r="H617" s="11"/>
      <c r="I617" s="11"/>
      <c r="J617" s="11"/>
      <c r="K617" s="11"/>
      <c r="L617" s="11"/>
      <c r="M617" s="11"/>
      <c r="N617" s="11"/>
      <c r="O617" s="11"/>
      <c r="P617" s="11"/>
      <c r="Q617" s="11"/>
    </row>
    <row r="618" spans="7:17" ht="12.75">
      <c r="G618" s="153"/>
      <c r="H618" s="11"/>
      <c r="I618" s="11"/>
      <c r="J618" s="11"/>
      <c r="K618" s="11"/>
      <c r="L618" s="11"/>
      <c r="M618" s="11"/>
      <c r="N618" s="11"/>
      <c r="O618" s="11"/>
      <c r="P618" s="11"/>
      <c r="Q618" s="11"/>
    </row>
    <row r="619" spans="7:17" ht="12.75">
      <c r="G619" s="153"/>
      <c r="H619" s="11"/>
      <c r="I619" s="11"/>
      <c r="J619" s="11"/>
      <c r="K619" s="11"/>
      <c r="L619" s="11"/>
      <c r="M619" s="11"/>
      <c r="N619" s="11"/>
      <c r="O619" s="11"/>
      <c r="P619" s="11"/>
      <c r="Q619" s="11"/>
    </row>
    <row r="620" spans="7:17" ht="12.75">
      <c r="G620" s="153"/>
      <c r="H620" s="11"/>
      <c r="I620" s="11"/>
      <c r="J620" s="11"/>
      <c r="K620" s="11"/>
      <c r="L620" s="11"/>
      <c r="M620" s="11"/>
      <c r="N620" s="11"/>
      <c r="O620" s="11"/>
      <c r="P620" s="11"/>
      <c r="Q620" s="11"/>
    </row>
    <row r="621" spans="7:17" ht="12.75">
      <c r="G621" s="153"/>
      <c r="H621" s="11"/>
      <c r="I621" s="11"/>
      <c r="J621" s="11"/>
      <c r="K621" s="11"/>
      <c r="L621" s="11"/>
      <c r="M621" s="11"/>
      <c r="N621" s="11"/>
      <c r="O621" s="11"/>
      <c r="P621" s="11"/>
      <c r="Q621" s="11"/>
    </row>
    <row r="622" spans="7:17" ht="12.75">
      <c r="G622" s="153"/>
      <c r="H622" s="11"/>
      <c r="I622" s="11"/>
      <c r="J622" s="11"/>
      <c r="K622" s="11"/>
      <c r="L622" s="11"/>
      <c r="M622" s="11"/>
      <c r="N622" s="11"/>
      <c r="O622" s="11"/>
      <c r="P622" s="11"/>
      <c r="Q622" s="11"/>
    </row>
    <row r="623" spans="7:17" ht="12.75">
      <c r="G623" s="153"/>
      <c r="H623" s="11"/>
      <c r="I623" s="11"/>
      <c r="J623" s="11"/>
      <c r="K623" s="11"/>
      <c r="L623" s="11"/>
      <c r="M623" s="11"/>
      <c r="N623" s="11"/>
      <c r="O623" s="11"/>
      <c r="P623" s="11"/>
      <c r="Q623" s="11"/>
    </row>
    <row r="624" spans="7:17" ht="12.75">
      <c r="G624" s="153"/>
      <c r="H624" s="11"/>
      <c r="I624" s="11"/>
      <c r="J624" s="11"/>
      <c r="K624" s="11"/>
      <c r="L624" s="11"/>
      <c r="M624" s="11"/>
      <c r="N624" s="11"/>
      <c r="O624" s="11"/>
      <c r="P624" s="11"/>
      <c r="Q624" s="11"/>
    </row>
    <row r="625" spans="7:17" ht="12.75">
      <c r="G625" s="153"/>
      <c r="H625" s="11"/>
      <c r="I625" s="11"/>
      <c r="J625" s="11"/>
      <c r="K625" s="11"/>
      <c r="L625" s="11"/>
      <c r="M625" s="11"/>
      <c r="N625" s="11"/>
      <c r="O625" s="11"/>
      <c r="P625" s="11"/>
      <c r="Q625" s="11"/>
    </row>
    <row r="626" spans="7:17" ht="12.75">
      <c r="G626" s="153"/>
      <c r="H626" s="11"/>
      <c r="I626" s="11"/>
      <c r="J626" s="11"/>
      <c r="K626" s="11"/>
      <c r="L626" s="11"/>
      <c r="M626" s="11"/>
      <c r="N626" s="11"/>
      <c r="O626" s="11"/>
      <c r="P626" s="11"/>
      <c r="Q626" s="11"/>
    </row>
    <row r="627" spans="7:17" ht="12.75">
      <c r="G627" s="153"/>
      <c r="H627" s="11"/>
      <c r="I627" s="11"/>
      <c r="J627" s="11"/>
      <c r="K627" s="11"/>
      <c r="L627" s="11"/>
      <c r="M627" s="11"/>
      <c r="N627" s="11"/>
      <c r="O627" s="11"/>
      <c r="P627" s="11"/>
      <c r="Q627" s="11"/>
    </row>
    <row r="628" spans="7:17" ht="12.75">
      <c r="G628" s="153"/>
      <c r="H628" s="11"/>
      <c r="I628" s="11"/>
      <c r="J628" s="11"/>
      <c r="K628" s="11"/>
      <c r="L628" s="11"/>
      <c r="M628" s="11"/>
      <c r="N628" s="11"/>
      <c r="O628" s="11"/>
      <c r="P628" s="11"/>
      <c r="Q628" s="11"/>
    </row>
    <row r="629" ht="12.75">
      <c r="Q629" s="11"/>
    </row>
    <row r="630" ht="12.75">
      <c r="Q630" s="11"/>
    </row>
    <row r="631" ht="12.75">
      <c r="Q631" s="11"/>
    </row>
    <row r="632" ht="12.75">
      <c r="Q632" s="11"/>
    </row>
    <row r="633" ht="12.75">
      <c r="Q633" s="11"/>
    </row>
    <row r="634" ht="12.75">
      <c r="Q634" s="11"/>
    </row>
    <row r="635" ht="12.75">
      <c r="Q635" s="11"/>
    </row>
    <row r="636" ht="12.75">
      <c r="Q636" s="11"/>
    </row>
    <row r="637" ht="12.75">
      <c r="Q637" s="11"/>
    </row>
    <row r="638" ht="12.75">
      <c r="Q638" s="11"/>
    </row>
    <row r="639" ht="12.75">
      <c r="Q639" s="11"/>
    </row>
    <row r="640" ht="12.75">
      <c r="Q640" s="11"/>
    </row>
    <row r="641" ht="12.75">
      <c r="Q641" s="11"/>
    </row>
    <row r="642" ht="12.75">
      <c r="Q642" s="11"/>
    </row>
    <row r="643" ht="12.75">
      <c r="Q643" s="11"/>
    </row>
    <row r="644" ht="12.75">
      <c r="Q644" s="11"/>
    </row>
    <row r="645" ht="12.75">
      <c r="Q645" s="11"/>
    </row>
    <row r="646" ht="12.75">
      <c r="Q646" s="11"/>
    </row>
    <row r="647" ht="12.75">
      <c r="Q647" s="11"/>
    </row>
    <row r="648" ht="12.75">
      <c r="Q648" s="11"/>
    </row>
    <row r="649" ht="12.75">
      <c r="Q649" s="11"/>
    </row>
    <row r="650" ht="12.75">
      <c r="Q650" s="11"/>
    </row>
    <row r="651" ht="12.75">
      <c r="Q651" s="11"/>
    </row>
    <row r="652" ht="12.75">
      <c r="Q652" s="11"/>
    </row>
    <row r="653" ht="12.75">
      <c r="Q653" s="11"/>
    </row>
    <row r="654" ht="12.75">
      <c r="Q654" s="11"/>
    </row>
    <row r="655" ht="12.75">
      <c r="Q655" s="11"/>
    </row>
    <row r="656" ht="12.75">
      <c r="Q656" s="11"/>
    </row>
    <row r="657" ht="12.75">
      <c r="Q657" s="11"/>
    </row>
    <row r="658" ht="12.75">
      <c r="Q658" s="11"/>
    </row>
    <row r="659" ht="12.75">
      <c r="Q659" s="11"/>
    </row>
    <row r="660" ht="12.75">
      <c r="Q660" s="11"/>
    </row>
    <row r="661" ht="12.75">
      <c r="Q661" s="11"/>
    </row>
    <row r="662" ht="12.75">
      <c r="Q662" s="11"/>
    </row>
    <row r="663" ht="12.75">
      <c r="Q663" s="11"/>
    </row>
    <row r="664" ht="12.75">
      <c r="Q664" s="11"/>
    </row>
    <row r="665" ht="12.75">
      <c r="Q665" s="11"/>
    </row>
    <row r="666" ht="12.75">
      <c r="Q666" s="11"/>
    </row>
    <row r="667" ht="12.75">
      <c r="Q667" s="11"/>
    </row>
    <row r="668" ht="12.75">
      <c r="Q668" s="11"/>
    </row>
    <row r="669" ht="12.75">
      <c r="Q669" s="11"/>
    </row>
    <row r="670" ht="12.75">
      <c r="Q670" s="11"/>
    </row>
    <row r="671" ht="12.75">
      <c r="Q671" s="11"/>
    </row>
    <row r="672" ht="12.75">
      <c r="Q672" s="11"/>
    </row>
    <row r="673" ht="12.75">
      <c r="Q673" s="11"/>
    </row>
    <row r="674" ht="12.75">
      <c r="Q674" s="11"/>
    </row>
    <row r="675" ht="12.75">
      <c r="Q675" s="11"/>
    </row>
    <row r="676" ht="12.75">
      <c r="Q676" s="11"/>
    </row>
    <row r="677" ht="12.75">
      <c r="Q677" s="11"/>
    </row>
    <row r="678" ht="12.75">
      <c r="Q678" s="11"/>
    </row>
    <row r="679" ht="12.75">
      <c r="Q679" s="11"/>
    </row>
    <row r="680" ht="12.75">
      <c r="Q680" s="11"/>
    </row>
    <row r="681" ht="12.75">
      <c r="Q681" s="11"/>
    </row>
    <row r="682" ht="12.75">
      <c r="Q682" s="11"/>
    </row>
    <row r="683" ht="12.75">
      <c r="Q683" s="11"/>
    </row>
    <row r="684" ht="12.75">
      <c r="Q684" s="11"/>
    </row>
    <row r="685" ht="12.75">
      <c r="Q685" s="11"/>
    </row>
    <row r="686" ht="12.75">
      <c r="Q686" s="11"/>
    </row>
    <row r="687" ht="12.75">
      <c r="Q687" s="11"/>
    </row>
    <row r="688" ht="12.75">
      <c r="Q688" s="11"/>
    </row>
    <row r="689" ht="12.75">
      <c r="Q689" s="11"/>
    </row>
    <row r="690" ht="12.75">
      <c r="Q690" s="11"/>
    </row>
    <row r="691" ht="12.75">
      <c r="Q691" s="11"/>
    </row>
    <row r="692" ht="12.75">
      <c r="Q692" s="11"/>
    </row>
    <row r="693" ht="12.75">
      <c r="Q693" s="11"/>
    </row>
    <row r="694" ht="12.75">
      <c r="Q694" s="11"/>
    </row>
    <row r="695" ht="12.75">
      <c r="Q695" s="11"/>
    </row>
    <row r="696" ht="12.75">
      <c r="Q696" s="11"/>
    </row>
    <row r="697" ht="12.75">
      <c r="Q697" s="11"/>
    </row>
    <row r="698" ht="12.75">
      <c r="Q698" s="11"/>
    </row>
    <row r="699" ht="12.75">
      <c r="Q699" s="11"/>
    </row>
    <row r="700" ht="12.75">
      <c r="Q700" s="11"/>
    </row>
    <row r="701" ht="12.75">
      <c r="Q701" s="11"/>
    </row>
    <row r="702" ht="12.75">
      <c r="Q702" s="11"/>
    </row>
    <row r="703" ht="12.75">
      <c r="Q703" s="11"/>
    </row>
    <row r="704" ht="12.75">
      <c r="Q704" s="11"/>
    </row>
    <row r="705" ht="12.75">
      <c r="Q705" s="11"/>
    </row>
    <row r="706" ht="12.75">
      <c r="Q706" s="11"/>
    </row>
    <row r="707" ht="12.75">
      <c r="Q707" s="11"/>
    </row>
    <row r="708" ht="12.75">
      <c r="Q708" s="11"/>
    </row>
    <row r="709" ht="12.75">
      <c r="Q709" s="11"/>
    </row>
    <row r="710" ht="12.75">
      <c r="Q710" s="11"/>
    </row>
    <row r="711" ht="12.75">
      <c r="Q711" s="11"/>
    </row>
    <row r="712" ht="12.75">
      <c r="Q712" s="11"/>
    </row>
    <row r="713" ht="12.75">
      <c r="Q713" s="11"/>
    </row>
    <row r="714" ht="12.75">
      <c r="Q714" s="11"/>
    </row>
    <row r="715" ht="12.75">
      <c r="Q715" s="11"/>
    </row>
    <row r="716" ht="12.75">
      <c r="Q716" s="11"/>
    </row>
    <row r="717" ht="12.75">
      <c r="Q717" s="11"/>
    </row>
    <row r="718" ht="12.75">
      <c r="Q718" s="11"/>
    </row>
    <row r="719" ht="12.75">
      <c r="Q719" s="11"/>
    </row>
    <row r="720" ht="12.75">
      <c r="Q720" s="11"/>
    </row>
    <row r="721" ht="12.75">
      <c r="Q721" s="11"/>
    </row>
    <row r="722" ht="12.75">
      <c r="Q722" s="11"/>
    </row>
    <row r="723" ht="12.75">
      <c r="Q723" s="11"/>
    </row>
    <row r="724" ht="12.75">
      <c r="Q724" s="11"/>
    </row>
    <row r="725" ht="12.75">
      <c r="Q725" s="11"/>
    </row>
    <row r="726" ht="12.75">
      <c r="Q726" s="11"/>
    </row>
    <row r="727" ht="12.75">
      <c r="Q727" s="11"/>
    </row>
    <row r="728" ht="12.75">
      <c r="Q728" s="11"/>
    </row>
    <row r="729" ht="12.75">
      <c r="Q729" s="11"/>
    </row>
    <row r="730" ht="12.75">
      <c r="Q730" s="11"/>
    </row>
    <row r="731" ht="12.75">
      <c r="Q731" s="11"/>
    </row>
    <row r="732" ht="12.75">
      <c r="Q732" s="11"/>
    </row>
    <row r="733" ht="12.75">
      <c r="Q733" s="11"/>
    </row>
    <row r="734" ht="12.75">
      <c r="Q734" s="11"/>
    </row>
    <row r="735" ht="12.75">
      <c r="Q735" s="11"/>
    </row>
    <row r="736" ht="12.75">
      <c r="Q736" s="11"/>
    </row>
    <row r="737" ht="12.75">
      <c r="Q737" s="11"/>
    </row>
    <row r="738" ht="12.75">
      <c r="Q738" s="11"/>
    </row>
    <row r="739" ht="12.75">
      <c r="Q739" s="11"/>
    </row>
    <row r="740" ht="12.75">
      <c r="Q740" s="11"/>
    </row>
    <row r="741" ht="12.75">
      <c r="Q741" s="11"/>
    </row>
    <row r="742" ht="12.75">
      <c r="Q742" s="11"/>
    </row>
    <row r="743" ht="12.75">
      <c r="Q743" s="11"/>
    </row>
    <row r="744" ht="12.75">
      <c r="Q744" s="11"/>
    </row>
    <row r="745" ht="12.75">
      <c r="Q745" s="11"/>
    </row>
    <row r="746" ht="12.75">
      <c r="Q746" s="11"/>
    </row>
    <row r="747" ht="12.75">
      <c r="Q747" s="11"/>
    </row>
    <row r="748" ht="12.75">
      <c r="Q748" s="11"/>
    </row>
    <row r="749" ht="12.75">
      <c r="Q749" s="11"/>
    </row>
    <row r="750" ht="12.75">
      <c r="Q750" s="11"/>
    </row>
    <row r="751" ht="12.75">
      <c r="Q751" s="11"/>
    </row>
    <row r="752" ht="12.75">
      <c r="Q752" s="11"/>
    </row>
    <row r="753" ht="12.75">
      <c r="Q753" s="11"/>
    </row>
    <row r="754" ht="12.75">
      <c r="Q754" s="11"/>
    </row>
    <row r="755" ht="12.75">
      <c r="Q755" s="11"/>
    </row>
    <row r="756" ht="12.75">
      <c r="Q756" s="11"/>
    </row>
    <row r="757" ht="12.75">
      <c r="Q757" s="11"/>
    </row>
    <row r="758" ht="12.75">
      <c r="Q758" s="11"/>
    </row>
    <row r="759" ht="12.75">
      <c r="Q759" s="11"/>
    </row>
    <row r="760" ht="12.75">
      <c r="Q760" s="11"/>
    </row>
    <row r="761" ht="12.75">
      <c r="Q761" s="11"/>
    </row>
    <row r="762" ht="12.75">
      <c r="Q762" s="11"/>
    </row>
    <row r="763" ht="12.75">
      <c r="Q763" s="11"/>
    </row>
    <row r="764" ht="12.75">
      <c r="Q764" s="11"/>
    </row>
    <row r="765" ht="12.75">
      <c r="Q765" s="11"/>
    </row>
    <row r="766" ht="12.75">
      <c r="Q766" s="11"/>
    </row>
    <row r="767" ht="12.75">
      <c r="Q767" s="11"/>
    </row>
    <row r="768" ht="12.75">
      <c r="Q768" s="11"/>
    </row>
    <row r="769" ht="12.75">
      <c r="Q769" s="11"/>
    </row>
    <row r="770" ht="12.75">
      <c r="Q770" s="11"/>
    </row>
    <row r="771" ht="12.75">
      <c r="Q771" s="11"/>
    </row>
    <row r="772" ht="12.75">
      <c r="Q772" s="11"/>
    </row>
    <row r="773" ht="12.75">
      <c r="Q773" s="11"/>
    </row>
    <row r="774" ht="12.75">
      <c r="Q774" s="11"/>
    </row>
    <row r="775" ht="12.75">
      <c r="Q775" s="11"/>
    </row>
    <row r="776" ht="12.75">
      <c r="Q776" s="11"/>
    </row>
    <row r="777" ht="12.75">
      <c r="Q777" s="11"/>
    </row>
    <row r="778" ht="12.75">
      <c r="Q778" s="11"/>
    </row>
    <row r="779" ht="12.75">
      <c r="Q779" s="11"/>
    </row>
    <row r="780" ht="12.75">
      <c r="Q780" s="11"/>
    </row>
    <row r="781" ht="12.75">
      <c r="Q781" s="11"/>
    </row>
    <row r="782" ht="12.75">
      <c r="Q782" s="11"/>
    </row>
    <row r="783" ht="12.75">
      <c r="Q783" s="11"/>
    </row>
    <row r="784" ht="12.75">
      <c r="Q784" s="11"/>
    </row>
    <row r="785" ht="12.75">
      <c r="Q785" s="11"/>
    </row>
    <row r="786" ht="12.75">
      <c r="Q786" s="11"/>
    </row>
    <row r="787" ht="12.75">
      <c r="Q787" s="11"/>
    </row>
    <row r="788" ht="12.75">
      <c r="Q788" s="11"/>
    </row>
    <row r="789" ht="12.75">
      <c r="Q789" s="11"/>
    </row>
    <row r="790" ht="12.75">
      <c r="Q790" s="11"/>
    </row>
    <row r="791" ht="12.75">
      <c r="Q791" s="11"/>
    </row>
    <row r="792" ht="12.75">
      <c r="Q792" s="11"/>
    </row>
    <row r="793" ht="12.75">
      <c r="Q793" s="11"/>
    </row>
    <row r="794" ht="12.75">
      <c r="Q794" s="11"/>
    </row>
    <row r="795" ht="12.75">
      <c r="Q795" s="11"/>
    </row>
    <row r="796" ht="12.75">
      <c r="Q796" s="11"/>
    </row>
    <row r="797" ht="12.75">
      <c r="Q797" s="11"/>
    </row>
    <row r="798" ht="12.75">
      <c r="Q798" s="11"/>
    </row>
    <row r="799" ht="12.75">
      <c r="Q799" s="11"/>
    </row>
    <row r="800" ht="12.75">
      <c r="Q800" s="11"/>
    </row>
    <row r="801" ht="12.75">
      <c r="Q801" s="11"/>
    </row>
    <row r="802" ht="12.75">
      <c r="Q802" s="11"/>
    </row>
    <row r="803" ht="12.75">
      <c r="Q803" s="11"/>
    </row>
    <row r="804" ht="12.75">
      <c r="Q804" s="11"/>
    </row>
    <row r="805" ht="12.75">
      <c r="Q805" s="11"/>
    </row>
    <row r="806" ht="12.75">
      <c r="Q806" s="11"/>
    </row>
    <row r="807" ht="12.75">
      <c r="Q807" s="11"/>
    </row>
    <row r="808" ht="12.75">
      <c r="Q808" s="11"/>
    </row>
    <row r="809" ht="12.75">
      <c r="Q809" s="11"/>
    </row>
    <row r="810" ht="12.75">
      <c r="Q810" s="11"/>
    </row>
    <row r="811" ht="12.75">
      <c r="Q811" s="11"/>
    </row>
    <row r="812" ht="12.75">
      <c r="Q812" s="11"/>
    </row>
    <row r="813" ht="12.75">
      <c r="Q813" s="11"/>
    </row>
    <row r="814" ht="12.75">
      <c r="Q814" s="11"/>
    </row>
    <row r="815" ht="12.75">
      <c r="Q815" s="11"/>
    </row>
    <row r="816" ht="12.75">
      <c r="Q816" s="11"/>
    </row>
    <row r="817" ht="12.75">
      <c r="Q817" s="11"/>
    </row>
    <row r="818" ht="12.75">
      <c r="Q818" s="11"/>
    </row>
    <row r="819" ht="12.75">
      <c r="Q819" s="11"/>
    </row>
    <row r="820" ht="12.75">
      <c r="Q820" s="11"/>
    </row>
    <row r="821" ht="12.75">
      <c r="Q821" s="11"/>
    </row>
    <row r="822" ht="12.75">
      <c r="Q822" s="11"/>
    </row>
    <row r="823" ht="12.75">
      <c r="Q823" s="11"/>
    </row>
    <row r="824" ht="12.75">
      <c r="Q824" s="11"/>
    </row>
    <row r="825" ht="12.75">
      <c r="Q825" s="11"/>
    </row>
    <row r="826" ht="12.75">
      <c r="Q826" s="11"/>
    </row>
    <row r="827" ht="12.75">
      <c r="Q827" s="11"/>
    </row>
    <row r="828" ht="12.75">
      <c r="Q828" s="11"/>
    </row>
    <row r="829" ht="12.75">
      <c r="Q829" s="11"/>
    </row>
    <row r="830" ht="12.75">
      <c r="Q830" s="11"/>
    </row>
    <row r="831" ht="12.75">
      <c r="Q831" s="11"/>
    </row>
    <row r="832" ht="12.75">
      <c r="Q832" s="11"/>
    </row>
    <row r="833" ht="12.75">
      <c r="Q833" s="11"/>
    </row>
    <row r="834" ht="12.75">
      <c r="Q834" s="11"/>
    </row>
    <row r="835" ht="12.75">
      <c r="Q835" s="11"/>
    </row>
    <row r="836" ht="12.75">
      <c r="Q836" s="11"/>
    </row>
    <row r="837" ht="12.75">
      <c r="Q837" s="11"/>
    </row>
    <row r="838" ht="12.75">
      <c r="Q838" s="11"/>
    </row>
    <row r="839" ht="12.75">
      <c r="Q839" s="11"/>
    </row>
    <row r="840" ht="12.75">
      <c r="Q840" s="11"/>
    </row>
    <row r="841" ht="12.75">
      <c r="Q841" s="11"/>
    </row>
    <row r="842" ht="12.75">
      <c r="Q842" s="11"/>
    </row>
    <row r="843" ht="12.75">
      <c r="Q843" s="11"/>
    </row>
    <row r="844" ht="12.75">
      <c r="Q844" s="11"/>
    </row>
    <row r="845" ht="12.75">
      <c r="Q845" s="11"/>
    </row>
    <row r="846" ht="12.75">
      <c r="Q846" s="11"/>
    </row>
    <row r="847" ht="12.75">
      <c r="Q847" s="11"/>
    </row>
    <row r="848" ht="12.75">
      <c r="Q848" s="11"/>
    </row>
    <row r="849" ht="12.75">
      <c r="Q849" s="11"/>
    </row>
    <row r="850" ht="12.75">
      <c r="Q850" s="11"/>
    </row>
    <row r="851" ht="12.75">
      <c r="Q851" s="11"/>
    </row>
    <row r="852" ht="12.75">
      <c r="Q852" s="11"/>
    </row>
    <row r="853" ht="12.75">
      <c r="Q853" s="11"/>
    </row>
    <row r="854" ht="12.75">
      <c r="Q854" s="11"/>
    </row>
    <row r="855" ht="12.75">
      <c r="Q855" s="11"/>
    </row>
    <row r="856" ht="12.75">
      <c r="Q856" s="11"/>
    </row>
    <row r="857" ht="12.75">
      <c r="Q857" s="11"/>
    </row>
    <row r="858" ht="12.75">
      <c r="Q858" s="11"/>
    </row>
    <row r="859" ht="12.75">
      <c r="Q859" s="11"/>
    </row>
    <row r="860" ht="12.75">
      <c r="Q860" s="11"/>
    </row>
    <row r="861" ht="12.75">
      <c r="Q861" s="11"/>
    </row>
    <row r="862" ht="12.75">
      <c r="Q862" s="11"/>
    </row>
    <row r="863" ht="12.75">
      <c r="Q863" s="11"/>
    </row>
    <row r="864" ht="12.75">
      <c r="Q864" s="11"/>
    </row>
    <row r="865" ht="12.75">
      <c r="Q865" s="11"/>
    </row>
    <row r="866" ht="12.75">
      <c r="Q866" s="11"/>
    </row>
    <row r="867" ht="12.75">
      <c r="Q867" s="11"/>
    </row>
    <row r="868" ht="12.75">
      <c r="Q868" s="11"/>
    </row>
    <row r="869" ht="12.75">
      <c r="Q869" s="11"/>
    </row>
    <row r="870" ht="12.75">
      <c r="Q870" s="11"/>
    </row>
    <row r="871" ht="12.75">
      <c r="Q871" s="11"/>
    </row>
    <row r="872" ht="12.75">
      <c r="Q872" s="11"/>
    </row>
    <row r="873" ht="12.75">
      <c r="Q873" s="11"/>
    </row>
    <row r="874" ht="12.75">
      <c r="Q874" s="11"/>
    </row>
    <row r="875" ht="12.75">
      <c r="Q875" s="11"/>
    </row>
    <row r="876" ht="12.75">
      <c r="Q876" s="11"/>
    </row>
    <row r="877" ht="12.75">
      <c r="Q877" s="11"/>
    </row>
    <row r="878" ht="12.75">
      <c r="Q878" s="11"/>
    </row>
    <row r="879" ht="12.75">
      <c r="Q879" s="11"/>
    </row>
    <row r="880" ht="12.75">
      <c r="Q880" s="11"/>
    </row>
    <row r="881" ht="12.75">
      <c r="Q881" s="11"/>
    </row>
    <row r="882" ht="12.75">
      <c r="Q882" s="11"/>
    </row>
    <row r="883" ht="12.75">
      <c r="Q883" s="11"/>
    </row>
    <row r="884" ht="12.75">
      <c r="Q884" s="11"/>
    </row>
    <row r="885" ht="12.75">
      <c r="Q885" s="11"/>
    </row>
    <row r="886" ht="12.75">
      <c r="Q886" s="11"/>
    </row>
    <row r="887" ht="12.75">
      <c r="Q887" s="11"/>
    </row>
    <row r="888" ht="12.75">
      <c r="Q888" s="11"/>
    </row>
    <row r="889" ht="12.75">
      <c r="Q889" s="11"/>
    </row>
    <row r="890" ht="12.75">
      <c r="Q890" s="11"/>
    </row>
    <row r="891" ht="12.75">
      <c r="Q891" s="11"/>
    </row>
    <row r="892" ht="12.75">
      <c r="Q892" s="11"/>
    </row>
    <row r="893" ht="12.75">
      <c r="Q893" s="11"/>
    </row>
    <row r="894" ht="12.75">
      <c r="Q894" s="11"/>
    </row>
    <row r="895" ht="12.75">
      <c r="Q895" s="11"/>
    </row>
    <row r="896" ht="12.75">
      <c r="Q896" s="11"/>
    </row>
    <row r="897" ht="12.75">
      <c r="Q897" s="11"/>
    </row>
    <row r="898" ht="12.75">
      <c r="Q898" s="11"/>
    </row>
    <row r="899" ht="12.75">
      <c r="Q899" s="11"/>
    </row>
    <row r="900" ht="12.75">
      <c r="Q900" s="11"/>
    </row>
    <row r="901" ht="12.75">
      <c r="Q901" s="11"/>
    </row>
    <row r="902" ht="12.75">
      <c r="Q902" s="11"/>
    </row>
    <row r="903" ht="12.75">
      <c r="Q903" s="11"/>
    </row>
    <row r="904" ht="12.75">
      <c r="Q904" s="11"/>
    </row>
    <row r="905" ht="12.75">
      <c r="Q905" s="11"/>
    </row>
    <row r="906" ht="12.75">
      <c r="Q906" s="11"/>
    </row>
    <row r="907" ht="12.75">
      <c r="Q907" s="11"/>
    </row>
    <row r="908" ht="12.75">
      <c r="Q908" s="11"/>
    </row>
    <row r="909" ht="12.75">
      <c r="Q909" s="11"/>
    </row>
    <row r="910" ht="12.75">
      <c r="Q910" s="11"/>
    </row>
    <row r="911" ht="12.75">
      <c r="Q911" s="11"/>
    </row>
    <row r="912" ht="12.75">
      <c r="Q912" s="11"/>
    </row>
    <row r="913" ht="12.75">
      <c r="Q913" s="11"/>
    </row>
    <row r="914" ht="12.75">
      <c r="Q914" s="11"/>
    </row>
    <row r="915" ht="12.75">
      <c r="Q915" s="11"/>
    </row>
    <row r="916" ht="12.75">
      <c r="Q916" s="11"/>
    </row>
    <row r="917" ht="12.75">
      <c r="Q917" s="11"/>
    </row>
    <row r="918" ht="12.75">
      <c r="Q918" s="11"/>
    </row>
    <row r="919" ht="12.75">
      <c r="Q919" s="11"/>
    </row>
    <row r="920" ht="12.75">
      <c r="Q920" s="11"/>
    </row>
    <row r="921" ht="12.75">
      <c r="Q921" s="11"/>
    </row>
    <row r="922" ht="12.75">
      <c r="Q922" s="11"/>
    </row>
    <row r="923" ht="12.75">
      <c r="Q923" s="11"/>
    </row>
    <row r="924" ht="12.75">
      <c r="Q924" s="11"/>
    </row>
    <row r="925" ht="12.75">
      <c r="Q925" s="11"/>
    </row>
    <row r="926" ht="12.75">
      <c r="Q926" s="11"/>
    </row>
    <row r="927" ht="12.75">
      <c r="Q927" s="11"/>
    </row>
    <row r="928" ht="12.75">
      <c r="Q928" s="11"/>
    </row>
    <row r="929" ht="12.75">
      <c r="Q929" s="11"/>
    </row>
    <row r="930" ht="12.75">
      <c r="Q930" s="11"/>
    </row>
    <row r="931" ht="12.75">
      <c r="Q931" s="11"/>
    </row>
    <row r="932" ht="12.75">
      <c r="Q932" s="11"/>
    </row>
    <row r="933" ht="12.75">
      <c r="Q933" s="11"/>
    </row>
    <row r="934" ht="12.75">
      <c r="Q934" s="11"/>
    </row>
    <row r="935" ht="12.75">
      <c r="Q935" s="11"/>
    </row>
    <row r="936" ht="12.75">
      <c r="Q936" s="11"/>
    </row>
    <row r="937" ht="12.75">
      <c r="Q937" s="11"/>
    </row>
    <row r="938" ht="12.75">
      <c r="Q938" s="11"/>
    </row>
    <row r="939" ht="12.75">
      <c r="Q939" s="11"/>
    </row>
    <row r="940" ht="12.75">
      <c r="Q940" s="11"/>
    </row>
    <row r="941" ht="12.75">
      <c r="Q941" s="11"/>
    </row>
    <row r="942" ht="12.75">
      <c r="Q942" s="11"/>
    </row>
    <row r="943" ht="12.75">
      <c r="Q943" s="11"/>
    </row>
    <row r="944" ht="12.75">
      <c r="Q944" s="11"/>
    </row>
    <row r="945" ht="12.75">
      <c r="Q945" s="11"/>
    </row>
    <row r="946" ht="12.75">
      <c r="Q946" s="11"/>
    </row>
    <row r="947" ht="12.75">
      <c r="Q947" s="11"/>
    </row>
    <row r="948" ht="12.75">
      <c r="Q948" s="11"/>
    </row>
    <row r="949" ht="12.75">
      <c r="Q949" s="11"/>
    </row>
    <row r="950" ht="12.75">
      <c r="Q950" s="11"/>
    </row>
    <row r="951" ht="12.75">
      <c r="Q951" s="11"/>
    </row>
    <row r="952" ht="12.75">
      <c r="Q952" s="11"/>
    </row>
    <row r="953" ht="12.75">
      <c r="Q953" s="11"/>
    </row>
    <row r="954" ht="12.75">
      <c r="Q954" s="11"/>
    </row>
    <row r="955" ht="12.75">
      <c r="Q955" s="11"/>
    </row>
    <row r="956" ht="12.75">
      <c r="Q956" s="11"/>
    </row>
    <row r="957" ht="12.75">
      <c r="Q957" s="11"/>
    </row>
    <row r="958" ht="12.75">
      <c r="Q958" s="11"/>
    </row>
    <row r="959" ht="12.75">
      <c r="Q959" s="11"/>
    </row>
    <row r="960" ht="12.75">
      <c r="Q960" s="11"/>
    </row>
    <row r="961" ht="12.75">
      <c r="Q961" s="11"/>
    </row>
    <row r="962" ht="12.75">
      <c r="Q962" s="11"/>
    </row>
    <row r="963" ht="12.75">
      <c r="Q963" s="11"/>
    </row>
    <row r="964" ht="12.75">
      <c r="Q964" s="11"/>
    </row>
    <row r="965" ht="12.75">
      <c r="Q965" s="11"/>
    </row>
    <row r="966" ht="12.75">
      <c r="Q966" s="11"/>
    </row>
    <row r="967" ht="12.75">
      <c r="Q967" s="11"/>
    </row>
    <row r="968" ht="12.75">
      <c r="Q968" s="11"/>
    </row>
    <row r="969" ht="12.75">
      <c r="Q969" s="11"/>
    </row>
    <row r="970" ht="12.75">
      <c r="Q970" s="11"/>
    </row>
    <row r="971" ht="12.75">
      <c r="Q971" s="11"/>
    </row>
    <row r="972" ht="12.75">
      <c r="Q972" s="11"/>
    </row>
    <row r="973" ht="12.75">
      <c r="Q973" s="11"/>
    </row>
    <row r="974" ht="12.75">
      <c r="Q974" s="11"/>
    </row>
    <row r="975" ht="12.75">
      <c r="Q975" s="11"/>
    </row>
    <row r="976" ht="12.75">
      <c r="Q976" s="11"/>
    </row>
    <row r="977" ht="12.75">
      <c r="Q977" s="11"/>
    </row>
    <row r="978" ht="12.75">
      <c r="Q978" s="11"/>
    </row>
    <row r="979" ht="12.75">
      <c r="Q979" s="11"/>
    </row>
    <row r="980" ht="12.75">
      <c r="Q980" s="11"/>
    </row>
    <row r="981" ht="12.75">
      <c r="Q981" s="11"/>
    </row>
    <row r="982" ht="12.75">
      <c r="Q982" s="11"/>
    </row>
    <row r="983" ht="12.75">
      <c r="Q983" s="11"/>
    </row>
    <row r="984" ht="12.75">
      <c r="Q984" s="11"/>
    </row>
    <row r="985" ht="12.75">
      <c r="Q985" s="11"/>
    </row>
    <row r="986" ht="12.75">
      <c r="Q986" s="11"/>
    </row>
    <row r="987" ht="12.75">
      <c r="Q987" s="11"/>
    </row>
    <row r="988" ht="12.75">
      <c r="Q988" s="11"/>
    </row>
    <row r="989" ht="12.75">
      <c r="Q989" s="11"/>
    </row>
    <row r="990" ht="12.75">
      <c r="Q990" s="11"/>
    </row>
    <row r="991" ht="12.75">
      <c r="Q991" s="11"/>
    </row>
    <row r="992" ht="12.75">
      <c r="Q992" s="11"/>
    </row>
    <row r="993" ht="12.75">
      <c r="Q993" s="11"/>
    </row>
    <row r="994" ht="12.75">
      <c r="Q994" s="11"/>
    </row>
    <row r="995" ht="12.75">
      <c r="Q995" s="11"/>
    </row>
    <row r="996" ht="12.75">
      <c r="Q996" s="11"/>
    </row>
    <row r="997" ht="12.75">
      <c r="Q997" s="11"/>
    </row>
    <row r="998" ht="12.75">
      <c r="Q998" s="11"/>
    </row>
    <row r="999" ht="12.75">
      <c r="Q999" s="11"/>
    </row>
    <row r="1000" ht="12.75">
      <c r="Q1000" s="11"/>
    </row>
    <row r="1001" ht="12.75">
      <c r="Q1001" s="11"/>
    </row>
    <row r="1002" ht="12.75">
      <c r="Q1002" s="11"/>
    </row>
    <row r="1003" ht="12.75">
      <c r="Q1003" s="11"/>
    </row>
    <row r="1004" ht="12.75">
      <c r="Q1004" s="11"/>
    </row>
    <row r="1005" ht="12.75">
      <c r="Q1005" s="11"/>
    </row>
    <row r="1006" ht="12.75">
      <c r="Q1006" s="11"/>
    </row>
    <row r="1007" ht="12.75">
      <c r="Q1007" s="11"/>
    </row>
    <row r="1008" ht="12.75">
      <c r="Q1008" s="11"/>
    </row>
    <row r="1009" ht="12.75">
      <c r="Q1009" s="11"/>
    </row>
    <row r="1010" ht="12.75">
      <c r="Q1010" s="11"/>
    </row>
    <row r="1011" ht="12.75">
      <c r="Q1011" s="11"/>
    </row>
    <row r="1012" ht="12.75">
      <c r="Q1012" s="11"/>
    </row>
    <row r="1013" ht="12.75">
      <c r="Q1013" s="11"/>
    </row>
    <row r="1014" ht="12.75">
      <c r="Q1014" s="11"/>
    </row>
    <row r="1015" ht="12.75">
      <c r="Q1015" s="11"/>
    </row>
    <row r="1016" ht="12.75">
      <c r="Q1016" s="11"/>
    </row>
    <row r="1017" ht="12.75">
      <c r="Q1017" s="11"/>
    </row>
    <row r="1018" ht="12.75">
      <c r="Q1018" s="11"/>
    </row>
    <row r="1019" ht="12.75">
      <c r="Q1019" s="11"/>
    </row>
    <row r="1020" ht="12.75">
      <c r="Q1020" s="11"/>
    </row>
    <row r="1021" ht="12.75">
      <c r="Q1021" s="11"/>
    </row>
    <row r="1022" ht="12.75">
      <c r="Q1022" s="11"/>
    </row>
    <row r="1023" ht="12.75">
      <c r="Q1023" s="11"/>
    </row>
    <row r="1024" ht="12.75">
      <c r="Q1024" s="11"/>
    </row>
    <row r="1025" ht="12.75">
      <c r="Q1025" s="11"/>
    </row>
    <row r="1026" ht="12.75">
      <c r="Q1026" s="11"/>
    </row>
    <row r="1027" ht="12.75">
      <c r="Q1027" s="11"/>
    </row>
    <row r="1028" ht="12.75">
      <c r="Q1028" s="11"/>
    </row>
    <row r="1029" ht="12.75">
      <c r="Q1029" s="11"/>
    </row>
    <row r="1030" ht="12.75">
      <c r="Q1030" s="11"/>
    </row>
    <row r="1031" ht="12.75">
      <c r="Q1031" s="11"/>
    </row>
    <row r="1032" ht="12.75">
      <c r="Q1032" s="11"/>
    </row>
    <row r="1033" ht="12.75">
      <c r="Q1033" s="11"/>
    </row>
    <row r="1034" ht="12.75">
      <c r="Q1034" s="11"/>
    </row>
    <row r="1035" ht="12.75">
      <c r="Q1035" s="11"/>
    </row>
    <row r="1036" ht="12.75">
      <c r="Q1036" s="11"/>
    </row>
    <row r="1037" ht="12.75">
      <c r="Q1037" s="11"/>
    </row>
    <row r="1038" ht="12.75">
      <c r="Q1038" s="11"/>
    </row>
    <row r="1039" ht="12.75">
      <c r="Q1039" s="11"/>
    </row>
    <row r="1040" ht="12.75">
      <c r="Q1040" s="11"/>
    </row>
    <row r="1041" ht="12.75">
      <c r="Q1041" s="11"/>
    </row>
    <row r="1042" ht="12.75">
      <c r="Q1042" s="11"/>
    </row>
    <row r="1043" ht="12.75">
      <c r="Q1043" s="11"/>
    </row>
    <row r="1044" ht="12.75">
      <c r="Q1044" s="11"/>
    </row>
    <row r="1045" ht="12.75">
      <c r="Q1045" s="11"/>
    </row>
    <row r="1046" ht="12.75">
      <c r="Q1046" s="11"/>
    </row>
    <row r="1047" ht="12.75">
      <c r="Q1047" s="11"/>
    </row>
    <row r="1048" ht="12.75">
      <c r="Q1048" s="11"/>
    </row>
    <row r="1049" ht="12.75">
      <c r="Q1049" s="11"/>
    </row>
    <row r="1050" ht="12.75">
      <c r="Q1050" s="11"/>
    </row>
    <row r="1051" ht="12.75">
      <c r="Q1051" s="11"/>
    </row>
    <row r="1052" ht="12.75">
      <c r="Q1052" s="11"/>
    </row>
    <row r="1053" ht="12.75">
      <c r="Q1053" s="11"/>
    </row>
    <row r="1054" ht="12.75">
      <c r="Q1054" s="11"/>
    </row>
    <row r="1055" ht="12.75">
      <c r="Q1055" s="11"/>
    </row>
    <row r="1056" ht="12.75">
      <c r="Q1056" s="11"/>
    </row>
    <row r="1057" ht="12.75">
      <c r="Q1057" s="11"/>
    </row>
    <row r="1058" ht="12.75">
      <c r="Q1058" s="11"/>
    </row>
    <row r="1059" ht="12.75">
      <c r="Q1059" s="11"/>
    </row>
    <row r="1060" ht="12.75">
      <c r="Q1060" s="11"/>
    </row>
    <row r="1061" ht="12.75">
      <c r="Q1061" s="11"/>
    </row>
    <row r="1062" ht="12.75">
      <c r="Q1062" s="11"/>
    </row>
    <row r="1063" ht="12.75">
      <c r="Q1063" s="11"/>
    </row>
    <row r="1064" ht="12.75">
      <c r="Q1064" s="11"/>
    </row>
    <row r="1065" ht="12.75">
      <c r="Q1065" s="11"/>
    </row>
    <row r="1066" ht="12.75">
      <c r="Q1066" s="11"/>
    </row>
    <row r="1067" ht="12.75">
      <c r="Q1067" s="11"/>
    </row>
    <row r="1068" ht="12.75">
      <c r="Q1068" s="11"/>
    </row>
    <row r="1069" ht="12.75">
      <c r="Q1069" s="11"/>
    </row>
    <row r="1070" ht="12.75">
      <c r="Q1070" s="11"/>
    </row>
    <row r="1071" ht="12.75">
      <c r="Q1071" s="11"/>
    </row>
    <row r="1072" ht="12.75">
      <c r="Q1072" s="11"/>
    </row>
    <row r="1073" ht="12.75">
      <c r="Q1073" s="11"/>
    </row>
    <row r="1074" ht="12.75">
      <c r="Q1074" s="11"/>
    </row>
    <row r="1075" ht="12.75">
      <c r="Q1075" s="11"/>
    </row>
    <row r="1076" ht="12.75">
      <c r="Q1076" s="11"/>
    </row>
    <row r="1077" ht="12.75">
      <c r="Q1077" s="11"/>
    </row>
    <row r="1078" ht="12.75">
      <c r="Q1078" s="11"/>
    </row>
    <row r="1079" ht="12.75">
      <c r="Q1079" s="11"/>
    </row>
    <row r="1080" ht="12.75">
      <c r="Q1080" s="11"/>
    </row>
    <row r="1081" ht="12.75">
      <c r="Q1081" s="11"/>
    </row>
    <row r="1082" ht="12.75">
      <c r="Q1082" s="11"/>
    </row>
    <row r="1083" ht="12.75">
      <c r="Q1083" s="11"/>
    </row>
    <row r="1084" ht="12.75">
      <c r="Q1084" s="11"/>
    </row>
    <row r="1085" ht="12.75">
      <c r="Q1085" s="11"/>
    </row>
    <row r="1086" ht="12.75">
      <c r="Q1086" s="11"/>
    </row>
    <row r="1087" ht="12.75">
      <c r="Q1087" s="11"/>
    </row>
    <row r="1088" ht="12.75">
      <c r="Q1088" s="11"/>
    </row>
    <row r="1089" ht="12.75">
      <c r="Q1089" s="11"/>
    </row>
    <row r="1090" ht="12.75">
      <c r="Q1090" s="11"/>
    </row>
    <row r="1091" ht="12.75">
      <c r="Q1091" s="11"/>
    </row>
    <row r="1092" ht="12.75">
      <c r="Q1092" s="11"/>
    </row>
    <row r="1093" ht="12.75">
      <c r="Q1093" s="11"/>
    </row>
    <row r="1094" ht="12.75">
      <c r="Q1094" s="11"/>
    </row>
    <row r="1095" ht="12.75">
      <c r="Q1095" s="11"/>
    </row>
    <row r="1096" ht="12.75">
      <c r="Q1096" s="11"/>
    </row>
    <row r="1097" ht="12.75">
      <c r="Q1097" s="11"/>
    </row>
    <row r="1098" ht="12.75">
      <c r="Q1098" s="11"/>
    </row>
    <row r="1099" ht="12.75">
      <c r="Q1099" s="11"/>
    </row>
    <row r="1100" ht="12.75">
      <c r="Q1100" s="11"/>
    </row>
    <row r="1101" ht="12.75">
      <c r="Q1101" s="11"/>
    </row>
    <row r="1102" ht="12.75">
      <c r="Q1102" s="11"/>
    </row>
    <row r="1103" ht="12.75">
      <c r="Q1103" s="11"/>
    </row>
    <row r="1104" ht="12.75">
      <c r="Q1104" s="11"/>
    </row>
    <row r="1105" ht="12.75">
      <c r="Q1105" s="11"/>
    </row>
    <row r="1106" ht="12.75">
      <c r="Q1106" s="11"/>
    </row>
    <row r="1107" ht="12.75">
      <c r="Q1107" s="11"/>
    </row>
    <row r="1108" ht="12.75">
      <c r="Q1108" s="11"/>
    </row>
    <row r="1109" ht="12.75">
      <c r="Q1109" s="11"/>
    </row>
    <row r="1110" ht="12.75">
      <c r="Q1110" s="11"/>
    </row>
    <row r="1111" ht="12.75">
      <c r="Q1111" s="11"/>
    </row>
    <row r="1112" ht="12.75">
      <c r="Q1112" s="11"/>
    </row>
    <row r="1113" ht="12.75">
      <c r="Q1113" s="11"/>
    </row>
    <row r="1114" ht="12.75">
      <c r="Q1114" s="11"/>
    </row>
    <row r="1115" ht="12.75">
      <c r="Q1115" s="11"/>
    </row>
    <row r="1116" ht="12.75">
      <c r="Q1116" s="11"/>
    </row>
    <row r="1117" ht="12.75">
      <c r="Q1117" s="11"/>
    </row>
    <row r="1118" ht="12.75">
      <c r="Q1118" s="11"/>
    </row>
    <row r="1119" ht="12.75">
      <c r="Q1119" s="11"/>
    </row>
    <row r="1120" ht="12.75">
      <c r="Q1120" s="11"/>
    </row>
    <row r="1121" ht="12.75">
      <c r="Q1121" s="11"/>
    </row>
    <row r="1122" ht="12.75">
      <c r="Q1122" s="11"/>
    </row>
    <row r="1123" ht="12.75">
      <c r="Q1123" s="11"/>
    </row>
    <row r="1124" ht="12.75">
      <c r="Q1124" s="11"/>
    </row>
    <row r="1125" ht="12.75">
      <c r="Q1125" s="11"/>
    </row>
    <row r="1126" ht="12.75">
      <c r="Q1126" s="11"/>
    </row>
    <row r="1127" ht="12.75">
      <c r="Q1127" s="11"/>
    </row>
    <row r="1128" ht="12.75">
      <c r="Q1128" s="11"/>
    </row>
    <row r="1129" ht="12.75">
      <c r="Q1129" s="11"/>
    </row>
    <row r="1130" ht="12.75">
      <c r="Q1130" s="11"/>
    </row>
    <row r="1131" ht="12.75">
      <c r="Q1131" s="11"/>
    </row>
    <row r="1132" ht="12.75">
      <c r="Q1132" s="11"/>
    </row>
    <row r="1133" ht="12.75">
      <c r="Q1133" s="11"/>
    </row>
    <row r="1134" ht="12.75">
      <c r="Q1134" s="11"/>
    </row>
    <row r="1135" ht="12.75">
      <c r="Q1135" s="11"/>
    </row>
    <row r="1136" ht="12.75">
      <c r="Q1136" s="11"/>
    </row>
    <row r="1137" ht="12.75">
      <c r="Q1137" s="11"/>
    </row>
    <row r="1138" ht="12.75">
      <c r="Q1138" s="11"/>
    </row>
    <row r="1139" ht="12.75">
      <c r="Q1139" s="11"/>
    </row>
    <row r="1140" ht="12.75">
      <c r="Q1140" s="11"/>
    </row>
    <row r="1141" ht="12.75">
      <c r="Q1141" s="11"/>
    </row>
    <row r="1142" ht="12.75">
      <c r="Q1142" s="11"/>
    </row>
    <row r="1143" ht="12.75">
      <c r="Q1143" s="11"/>
    </row>
    <row r="1144" ht="12.75">
      <c r="Q1144" s="11"/>
    </row>
    <row r="1145" ht="12.75">
      <c r="Q1145" s="11"/>
    </row>
    <row r="1146" ht="12.75">
      <c r="Q1146" s="11"/>
    </row>
    <row r="1147" ht="12.75">
      <c r="Q1147" s="11"/>
    </row>
    <row r="1148" ht="12.75">
      <c r="Q1148" s="11"/>
    </row>
    <row r="1149" ht="12.75">
      <c r="Q1149" s="11"/>
    </row>
    <row r="1150" ht="12.75">
      <c r="Q1150" s="11"/>
    </row>
    <row r="1151" ht="12.75">
      <c r="Q1151" s="11"/>
    </row>
    <row r="1152" ht="12.75">
      <c r="Q1152" s="11"/>
    </row>
    <row r="1153" ht="12.75">
      <c r="Q1153" s="11"/>
    </row>
    <row r="1154" ht="12.75">
      <c r="Q1154" s="11"/>
    </row>
    <row r="1155" ht="12.75">
      <c r="Q1155" s="11"/>
    </row>
    <row r="1156" ht="12.75">
      <c r="Q1156" s="11"/>
    </row>
    <row r="1157" ht="12.75">
      <c r="Q1157" s="11"/>
    </row>
    <row r="1158" ht="12.75">
      <c r="Q1158" s="11"/>
    </row>
    <row r="1159" ht="12.75">
      <c r="Q1159" s="11"/>
    </row>
    <row r="1160" ht="12.75">
      <c r="Q1160" s="11"/>
    </row>
    <row r="1161" ht="12.75">
      <c r="Q1161" s="11"/>
    </row>
    <row r="1162" ht="12.75">
      <c r="Q1162" s="11"/>
    </row>
    <row r="1163" ht="12.75">
      <c r="Q1163" s="11"/>
    </row>
    <row r="1164" ht="12.75">
      <c r="Q1164" s="11"/>
    </row>
    <row r="1165" ht="12.75">
      <c r="Q1165" s="11"/>
    </row>
    <row r="1166" ht="12.75">
      <c r="Q1166" s="11"/>
    </row>
    <row r="1167" ht="12.75">
      <c r="Q1167" s="11"/>
    </row>
    <row r="1168" ht="12.75">
      <c r="Q1168" s="11"/>
    </row>
    <row r="1169" ht="12.75">
      <c r="Q1169" s="11"/>
    </row>
    <row r="1170" ht="12.75">
      <c r="Q1170" s="11"/>
    </row>
    <row r="1171" ht="12.75">
      <c r="Q1171" s="11"/>
    </row>
    <row r="1172" ht="12.75">
      <c r="Q1172" s="11"/>
    </row>
    <row r="1173" ht="12.75">
      <c r="Q1173" s="11"/>
    </row>
    <row r="1174" ht="12.75">
      <c r="Q1174" s="11"/>
    </row>
    <row r="1175" ht="12.75">
      <c r="Q1175" s="11"/>
    </row>
    <row r="1176" ht="12.75">
      <c r="Q1176" s="11"/>
    </row>
    <row r="1177" ht="12.75">
      <c r="Q1177" s="11"/>
    </row>
    <row r="1178" ht="12.75">
      <c r="Q1178" s="11"/>
    </row>
    <row r="1179" ht="12.75">
      <c r="Q1179" s="11"/>
    </row>
    <row r="1180" ht="12.75">
      <c r="Q1180" s="11"/>
    </row>
    <row r="1181" ht="12.75">
      <c r="Q1181" s="11"/>
    </row>
    <row r="1182" ht="12.75">
      <c r="Q1182" s="11"/>
    </row>
    <row r="1183" ht="12.75">
      <c r="Q1183" s="11"/>
    </row>
    <row r="1184" ht="12.75">
      <c r="Q1184" s="11"/>
    </row>
    <row r="1185" ht="12.75">
      <c r="Q1185" s="11"/>
    </row>
    <row r="1186" ht="12.75">
      <c r="Q1186" s="11"/>
    </row>
    <row r="1187" ht="12.75">
      <c r="Q1187" s="11"/>
    </row>
    <row r="1188" ht="12.75">
      <c r="Q1188" s="11"/>
    </row>
    <row r="1189" ht="12.75">
      <c r="Q1189" s="11"/>
    </row>
    <row r="1190" ht="12.75">
      <c r="Q1190" s="11"/>
    </row>
    <row r="1191" ht="12.75">
      <c r="Q1191" s="11"/>
    </row>
    <row r="1192" ht="12.75">
      <c r="Q1192" s="11"/>
    </row>
    <row r="1193" ht="12.75">
      <c r="Q1193" s="11"/>
    </row>
    <row r="1194" ht="12.75">
      <c r="Q1194" s="11"/>
    </row>
    <row r="1195" ht="12.75">
      <c r="Q1195" s="11"/>
    </row>
    <row r="1196" ht="12.75">
      <c r="Q1196" s="11"/>
    </row>
    <row r="1197" ht="12.75">
      <c r="Q1197" s="11"/>
    </row>
    <row r="1198" ht="12.75">
      <c r="Q1198" s="11"/>
    </row>
    <row r="1199" ht="12.75">
      <c r="Q1199" s="11"/>
    </row>
    <row r="1200" ht="12.75">
      <c r="Q1200" s="11"/>
    </row>
    <row r="1201" ht="12.75">
      <c r="Q1201" s="11"/>
    </row>
    <row r="1202" ht="12.75">
      <c r="Q1202" s="11"/>
    </row>
    <row r="1203" ht="12.75">
      <c r="Q1203" s="11"/>
    </row>
    <row r="1204" ht="12.75">
      <c r="Q1204" s="11"/>
    </row>
    <row r="1205" ht="12.75">
      <c r="Q1205" s="11"/>
    </row>
    <row r="1206" ht="12.75">
      <c r="Q1206" s="11"/>
    </row>
    <row r="1207" ht="12.75">
      <c r="Q1207" s="11"/>
    </row>
    <row r="1208" ht="12.75">
      <c r="Q1208" s="11"/>
    </row>
    <row r="1209" ht="12.75">
      <c r="Q1209" s="11"/>
    </row>
    <row r="1210" ht="12.75">
      <c r="Q1210" s="11"/>
    </row>
    <row r="1211" ht="12.75">
      <c r="Q1211" s="11"/>
    </row>
    <row r="1212" ht="12.75">
      <c r="Q1212" s="11"/>
    </row>
    <row r="1213" ht="12.75">
      <c r="Q1213" s="11"/>
    </row>
    <row r="1214" ht="12.75">
      <c r="Q1214" s="11"/>
    </row>
    <row r="1215" ht="12.75">
      <c r="Q1215" s="11"/>
    </row>
    <row r="1216" ht="12.75">
      <c r="Q1216" s="11"/>
    </row>
    <row r="1217" ht="12.75">
      <c r="Q1217" s="11"/>
    </row>
    <row r="1218" ht="12.75">
      <c r="Q1218" s="11"/>
    </row>
    <row r="1219" ht="12.75">
      <c r="Q1219" s="11"/>
    </row>
    <row r="1220" ht="12.75">
      <c r="Q1220" s="11"/>
    </row>
    <row r="1221" ht="12.75">
      <c r="Q1221" s="11"/>
    </row>
    <row r="1222" ht="12.75">
      <c r="Q1222" s="11"/>
    </row>
    <row r="1223" ht="12.75">
      <c r="Q1223" s="11"/>
    </row>
    <row r="1224" ht="12.75">
      <c r="Q1224" s="11"/>
    </row>
    <row r="1225" ht="12.75">
      <c r="Q1225" s="11"/>
    </row>
    <row r="1226" ht="12.75">
      <c r="Q1226" s="11"/>
    </row>
    <row r="1227" ht="12.75">
      <c r="Q1227" s="11"/>
    </row>
    <row r="1228" ht="12.75">
      <c r="Q1228" s="11"/>
    </row>
    <row r="1229" ht="12.75">
      <c r="Q1229" s="11"/>
    </row>
    <row r="1230" ht="12.75">
      <c r="Q1230" s="11"/>
    </row>
    <row r="1231" ht="12.75">
      <c r="Q1231" s="11"/>
    </row>
    <row r="1232" ht="12.75">
      <c r="Q1232" s="11"/>
    </row>
    <row r="1233" ht="12.75">
      <c r="Q1233" s="11"/>
    </row>
    <row r="1234" ht="12.75">
      <c r="Q1234" s="11"/>
    </row>
    <row r="1235" ht="12.75">
      <c r="Q1235" s="11"/>
    </row>
    <row r="1236" ht="12.75">
      <c r="Q1236" s="11"/>
    </row>
    <row r="1237" ht="12.75">
      <c r="Q1237" s="11"/>
    </row>
    <row r="1238" ht="12.75">
      <c r="Q1238" s="11"/>
    </row>
    <row r="1239" ht="12.75">
      <c r="Q1239" s="11"/>
    </row>
    <row r="1240" ht="12.75">
      <c r="Q1240" s="11"/>
    </row>
    <row r="1241" ht="12.75">
      <c r="Q1241" s="11"/>
    </row>
    <row r="1242" ht="12.75">
      <c r="Q1242" s="11"/>
    </row>
    <row r="1243" ht="12.75">
      <c r="Q1243" s="11"/>
    </row>
    <row r="1244" ht="12.75">
      <c r="Q1244" s="11"/>
    </row>
    <row r="1245" ht="12.75">
      <c r="Q1245" s="11"/>
    </row>
    <row r="1246" ht="12.75">
      <c r="Q1246" s="11"/>
    </row>
    <row r="1247" ht="12.75">
      <c r="Q1247" s="11"/>
    </row>
    <row r="1248" ht="12.75">
      <c r="Q1248" s="11"/>
    </row>
    <row r="1249" ht="12.75">
      <c r="Q1249" s="11"/>
    </row>
    <row r="1250" ht="12.75">
      <c r="Q1250" s="11"/>
    </row>
    <row r="1251" ht="12.75">
      <c r="Q1251" s="11"/>
    </row>
    <row r="1252" ht="12.75">
      <c r="Q1252" s="11"/>
    </row>
    <row r="1253" ht="12.75">
      <c r="Q1253" s="11"/>
    </row>
    <row r="1254" ht="12.75">
      <c r="Q1254" s="11"/>
    </row>
    <row r="1255" ht="12.75">
      <c r="Q1255" s="11"/>
    </row>
    <row r="1256" ht="12.75">
      <c r="Q1256" s="11"/>
    </row>
    <row r="1257" ht="12.75">
      <c r="Q1257" s="11"/>
    </row>
    <row r="1258" ht="12.75">
      <c r="Q1258" s="11"/>
    </row>
    <row r="1259" ht="12.75">
      <c r="Q1259" s="11"/>
    </row>
    <row r="1260" ht="12.75">
      <c r="Q1260" s="11"/>
    </row>
    <row r="1261" ht="12.75">
      <c r="Q1261" s="11"/>
    </row>
    <row r="1262" ht="12.75">
      <c r="Q1262" s="11"/>
    </row>
    <row r="1263" ht="12.75">
      <c r="Q1263" s="11"/>
    </row>
    <row r="1264" ht="12.75">
      <c r="Q1264" s="11"/>
    </row>
    <row r="1265" ht="12.75">
      <c r="Q1265" s="11"/>
    </row>
    <row r="1266" ht="12.75">
      <c r="Q1266" s="11"/>
    </row>
    <row r="1267" ht="12.75">
      <c r="Q1267" s="11"/>
    </row>
    <row r="1268" ht="12.75">
      <c r="Q1268" s="11"/>
    </row>
    <row r="1269" ht="12.75">
      <c r="Q1269" s="11"/>
    </row>
    <row r="1270" ht="12.75">
      <c r="Q1270" s="11"/>
    </row>
    <row r="1271" ht="12.75">
      <c r="Q1271" s="11"/>
    </row>
    <row r="1272" ht="12.75">
      <c r="Q1272" s="11"/>
    </row>
    <row r="1273" ht="12.75">
      <c r="Q1273" s="11"/>
    </row>
    <row r="1274" ht="12.75">
      <c r="Q1274" s="11"/>
    </row>
    <row r="1275" ht="12.75">
      <c r="Q1275" s="11"/>
    </row>
    <row r="1276" ht="12.75">
      <c r="Q1276" s="11"/>
    </row>
    <row r="1277" ht="12.75">
      <c r="Q1277" s="11"/>
    </row>
    <row r="1278" ht="12.75">
      <c r="Q1278" s="11"/>
    </row>
    <row r="1279" ht="12.75">
      <c r="Q1279" s="11"/>
    </row>
    <row r="1280" ht="12.75">
      <c r="Q1280" s="11"/>
    </row>
    <row r="1281" ht="12.75">
      <c r="Q1281" s="11"/>
    </row>
    <row r="1282" ht="12.75">
      <c r="Q1282" s="11"/>
    </row>
    <row r="1283" ht="12.75">
      <c r="Q1283" s="11"/>
    </row>
    <row r="1284" ht="12.75">
      <c r="Q1284" s="11"/>
    </row>
    <row r="1285" ht="12.75">
      <c r="Q1285" s="11"/>
    </row>
    <row r="1286" ht="12.75">
      <c r="Q1286" s="11"/>
    </row>
    <row r="1287" ht="12.75">
      <c r="Q1287" s="11"/>
    </row>
    <row r="1288" ht="12.75">
      <c r="Q1288" s="11"/>
    </row>
    <row r="1289" ht="12.75">
      <c r="Q1289" s="11"/>
    </row>
    <row r="1290" ht="12.75">
      <c r="Q1290" s="11"/>
    </row>
    <row r="1291" ht="12.75">
      <c r="Q1291" s="11"/>
    </row>
    <row r="1292" ht="12.75">
      <c r="Q1292" s="11"/>
    </row>
    <row r="1293" ht="12.75">
      <c r="Q1293" s="11"/>
    </row>
    <row r="1294" ht="12.75">
      <c r="Q1294" s="11"/>
    </row>
    <row r="1295" ht="12.75">
      <c r="Q1295" s="11"/>
    </row>
    <row r="1296" ht="12.75">
      <c r="Q1296" s="11"/>
    </row>
    <row r="1297" ht="12.75">
      <c r="Q1297" s="11"/>
    </row>
    <row r="1298" ht="12.75">
      <c r="Q1298" s="11"/>
    </row>
    <row r="1299" ht="12.75">
      <c r="Q1299" s="11"/>
    </row>
    <row r="1300" ht="12.75">
      <c r="Q1300" s="11"/>
    </row>
    <row r="1301" ht="12.75">
      <c r="Q1301" s="11"/>
    </row>
    <row r="1302" ht="12.75">
      <c r="Q1302" s="11"/>
    </row>
    <row r="1303" ht="12.75">
      <c r="Q1303" s="11"/>
    </row>
    <row r="1304" ht="12.75">
      <c r="Q1304" s="11"/>
    </row>
    <row r="1305" ht="12.75">
      <c r="Q1305" s="11"/>
    </row>
    <row r="1306" ht="12.75">
      <c r="Q1306" s="11"/>
    </row>
    <row r="1307" ht="12.75">
      <c r="Q1307" s="11"/>
    </row>
    <row r="1308" ht="12.75">
      <c r="Q1308" s="11"/>
    </row>
    <row r="1309" ht="12.75">
      <c r="Q1309" s="11"/>
    </row>
    <row r="1310" ht="12.75">
      <c r="Q1310" s="11"/>
    </row>
    <row r="1311" ht="12.75">
      <c r="Q1311" s="11"/>
    </row>
    <row r="1312" ht="12.75">
      <c r="Q1312" s="11"/>
    </row>
    <row r="1313" ht="12.75">
      <c r="Q1313" s="11"/>
    </row>
    <row r="1314" ht="12.75">
      <c r="Q1314" s="11"/>
    </row>
    <row r="1315" ht="12.75">
      <c r="Q1315" s="11"/>
    </row>
    <row r="1316" ht="12.75">
      <c r="Q1316" s="11"/>
    </row>
    <row r="1317" ht="12.75">
      <c r="Q1317" s="11"/>
    </row>
    <row r="1318" ht="12.75">
      <c r="Q1318" s="11"/>
    </row>
    <row r="1319" ht="12.75">
      <c r="Q1319" s="11"/>
    </row>
    <row r="1320" ht="12.75">
      <c r="Q1320" s="11"/>
    </row>
    <row r="1321" ht="12.75">
      <c r="Q1321" s="11"/>
    </row>
    <row r="1322" ht="12.75">
      <c r="Q1322" s="11"/>
    </row>
    <row r="1323" ht="12.75">
      <c r="Q1323" s="11"/>
    </row>
    <row r="1324" ht="12.75">
      <c r="Q1324" s="11"/>
    </row>
    <row r="1325" ht="12.75">
      <c r="Q1325" s="11"/>
    </row>
    <row r="1326" ht="12.75">
      <c r="Q1326" s="11"/>
    </row>
    <row r="1327" ht="12.75">
      <c r="Q1327" s="11"/>
    </row>
    <row r="1328" ht="12.75">
      <c r="Q1328" s="11"/>
    </row>
    <row r="1329" ht="12.75">
      <c r="Q1329" s="11"/>
    </row>
    <row r="1330" ht="12.75">
      <c r="Q1330" s="11"/>
    </row>
    <row r="1331" ht="12.75">
      <c r="Q1331" s="11"/>
    </row>
    <row r="1332" ht="12.75">
      <c r="Q1332" s="11"/>
    </row>
    <row r="1333" ht="12.75">
      <c r="Q1333" s="11"/>
    </row>
    <row r="1334" ht="12.75">
      <c r="Q1334" s="11"/>
    </row>
    <row r="1335" ht="12.75">
      <c r="Q1335" s="11"/>
    </row>
    <row r="1336" ht="12.75">
      <c r="Q1336" s="11"/>
    </row>
    <row r="1337" ht="12.75">
      <c r="Q1337" s="11"/>
    </row>
    <row r="1338" ht="12.75">
      <c r="Q1338" s="11"/>
    </row>
    <row r="1339" ht="12.75">
      <c r="Q1339" s="11"/>
    </row>
    <row r="1340" ht="12.75">
      <c r="Q1340" s="11"/>
    </row>
    <row r="1341" ht="12.75">
      <c r="Q1341" s="11"/>
    </row>
    <row r="1342" ht="12.75">
      <c r="Q1342" s="11"/>
    </row>
    <row r="1343" ht="12.75">
      <c r="Q1343" s="11"/>
    </row>
    <row r="1344" ht="12.75">
      <c r="Q1344" s="11"/>
    </row>
    <row r="1345" ht="12.75">
      <c r="Q1345" s="11"/>
    </row>
    <row r="1346" ht="12.75">
      <c r="Q1346" s="11"/>
    </row>
    <row r="1347" ht="12.75">
      <c r="Q1347" s="11"/>
    </row>
    <row r="1348" ht="12.75">
      <c r="Q1348" s="11"/>
    </row>
    <row r="1349" ht="12.75">
      <c r="Q1349" s="11"/>
    </row>
    <row r="1350" ht="12.75">
      <c r="Q1350" s="11"/>
    </row>
    <row r="1351" ht="12.75">
      <c r="Q1351" s="11"/>
    </row>
    <row r="1352" ht="12.75">
      <c r="Q1352" s="11"/>
    </row>
    <row r="1353" ht="12.75">
      <c r="Q1353" s="11"/>
    </row>
    <row r="1354" ht="12.75">
      <c r="Q1354" s="11"/>
    </row>
    <row r="1355" ht="12.75">
      <c r="Q1355" s="11"/>
    </row>
    <row r="1356" ht="12.75">
      <c r="Q1356" s="11"/>
    </row>
    <row r="1357" ht="12.75">
      <c r="Q1357" s="11"/>
    </row>
    <row r="1358" ht="12.75">
      <c r="Q1358" s="11"/>
    </row>
    <row r="1359" ht="12.75">
      <c r="Q1359" s="11"/>
    </row>
    <row r="1360" ht="12.75">
      <c r="Q1360" s="11"/>
    </row>
    <row r="1361" ht="12.75">
      <c r="Q1361" s="11"/>
    </row>
    <row r="1362" ht="12.75">
      <c r="Q1362" s="11"/>
    </row>
    <row r="1363" ht="12.75">
      <c r="Q1363" s="11"/>
    </row>
    <row r="1364" ht="12.75">
      <c r="Q1364" s="11"/>
    </row>
    <row r="1365" ht="12.75">
      <c r="Q1365" s="11"/>
    </row>
    <row r="1366" ht="12.75">
      <c r="Q1366" s="11"/>
    </row>
    <row r="1367" ht="12.75">
      <c r="Q1367" s="11"/>
    </row>
    <row r="1368" ht="12.75">
      <c r="Q1368" s="11"/>
    </row>
    <row r="1369" ht="12.75">
      <c r="Q1369" s="11"/>
    </row>
    <row r="1370" ht="12.75">
      <c r="Q1370" s="11"/>
    </row>
    <row r="1371" ht="12.75">
      <c r="Q1371" s="11"/>
    </row>
    <row r="1372" ht="12.75">
      <c r="Q1372" s="11"/>
    </row>
    <row r="1373" ht="12.75">
      <c r="Q1373" s="11"/>
    </row>
    <row r="1374" ht="12.75">
      <c r="Q1374" s="11"/>
    </row>
    <row r="1375" ht="12.75">
      <c r="Q1375" s="11"/>
    </row>
    <row r="1376" ht="12.75">
      <c r="Q1376" s="11"/>
    </row>
    <row r="1377" ht="12.75">
      <c r="Q1377" s="11"/>
    </row>
    <row r="1378" ht="12.75">
      <c r="Q1378" s="11"/>
    </row>
    <row r="1379" ht="12.75">
      <c r="Q1379" s="11"/>
    </row>
    <row r="1380" ht="12.75">
      <c r="Q1380" s="11"/>
    </row>
    <row r="1381" ht="12.75">
      <c r="Q1381" s="11"/>
    </row>
    <row r="1382" ht="12.75">
      <c r="Q1382" s="11"/>
    </row>
    <row r="1383" ht="12.75">
      <c r="Q1383" s="11"/>
    </row>
    <row r="1384" ht="12.75">
      <c r="Q1384" s="11"/>
    </row>
    <row r="1385" ht="12.75">
      <c r="Q1385" s="11"/>
    </row>
    <row r="1386" ht="12.75">
      <c r="Q1386" s="11"/>
    </row>
    <row r="1387" ht="12.75">
      <c r="Q1387" s="11"/>
    </row>
    <row r="1388" ht="12.75">
      <c r="Q1388" s="11"/>
    </row>
    <row r="1389" ht="12.75">
      <c r="Q1389" s="11"/>
    </row>
    <row r="1390" ht="12.75">
      <c r="Q1390" s="11"/>
    </row>
    <row r="1391" ht="12.75">
      <c r="Q1391" s="11"/>
    </row>
    <row r="1392" ht="12.75">
      <c r="Q1392" s="11"/>
    </row>
    <row r="1393" ht="12.75">
      <c r="Q1393" s="11"/>
    </row>
    <row r="1394" ht="12.75">
      <c r="Q1394" s="11"/>
    </row>
    <row r="1395" ht="12.75">
      <c r="Q1395" s="11"/>
    </row>
    <row r="1396" ht="12.75">
      <c r="Q1396" s="11"/>
    </row>
    <row r="1397" ht="12.75">
      <c r="Q1397" s="11"/>
    </row>
    <row r="1398" ht="12.75">
      <c r="Q1398" s="11"/>
    </row>
    <row r="1399" ht="12.75">
      <c r="Q1399" s="11"/>
    </row>
    <row r="1400" ht="12.75">
      <c r="Q1400" s="11"/>
    </row>
    <row r="1401" ht="12.75">
      <c r="Q1401" s="11"/>
    </row>
    <row r="1402" ht="12.75">
      <c r="Q1402" s="11"/>
    </row>
    <row r="1403" ht="12.75">
      <c r="Q1403" s="11"/>
    </row>
    <row r="1404" ht="12.75">
      <c r="Q1404" s="11"/>
    </row>
    <row r="1405" ht="12.75">
      <c r="Q1405" s="11"/>
    </row>
    <row r="1406" ht="12.75">
      <c r="Q1406" s="11"/>
    </row>
    <row r="1407" ht="12.75">
      <c r="Q1407" s="11"/>
    </row>
    <row r="1408" ht="12.75">
      <c r="Q1408" s="11"/>
    </row>
    <row r="1409" ht="12.75">
      <c r="Q1409" s="11"/>
    </row>
    <row r="1410" ht="12.75">
      <c r="Q1410" s="11"/>
    </row>
    <row r="1411" ht="12.75">
      <c r="Q1411" s="11"/>
    </row>
    <row r="1412" ht="12.75">
      <c r="Q1412" s="11"/>
    </row>
    <row r="1413" ht="12.75">
      <c r="Q1413" s="11"/>
    </row>
    <row r="1414" ht="12.75">
      <c r="Q1414" s="11"/>
    </row>
    <row r="1415" ht="12.75">
      <c r="Q1415" s="11"/>
    </row>
    <row r="1416" ht="12.75">
      <c r="Q1416" s="11"/>
    </row>
    <row r="1417" ht="12.75">
      <c r="Q1417" s="11"/>
    </row>
    <row r="1418" ht="12.75">
      <c r="Q1418" s="11"/>
    </row>
    <row r="1419" ht="12.75">
      <c r="Q1419" s="11"/>
    </row>
    <row r="1420" ht="12.75">
      <c r="Q1420" s="11"/>
    </row>
    <row r="1421" ht="12.75">
      <c r="Q1421" s="11"/>
    </row>
    <row r="1422" ht="12.75">
      <c r="Q1422" s="11"/>
    </row>
    <row r="1423" ht="12.75">
      <c r="Q1423" s="11"/>
    </row>
    <row r="1424" ht="12.75">
      <c r="Q1424" s="11"/>
    </row>
    <row r="1425" ht="12.75">
      <c r="Q1425" s="11"/>
    </row>
    <row r="1426" ht="12.75">
      <c r="Q1426" s="11"/>
    </row>
    <row r="1427" ht="12.75">
      <c r="Q1427" s="11"/>
    </row>
    <row r="1428" ht="12.75">
      <c r="Q1428" s="11"/>
    </row>
    <row r="1429" ht="12.75">
      <c r="Q1429" s="11"/>
    </row>
    <row r="1430" ht="12.75">
      <c r="Q1430" s="11"/>
    </row>
    <row r="1431" ht="12.75">
      <c r="Q1431" s="11"/>
    </row>
    <row r="1432" ht="12.75">
      <c r="Q1432" s="11"/>
    </row>
    <row r="1433" ht="12.75">
      <c r="Q1433" s="11"/>
    </row>
    <row r="1434" ht="12.75">
      <c r="Q1434" s="11"/>
    </row>
    <row r="1435" ht="12.75">
      <c r="Q1435" s="11"/>
    </row>
    <row r="1436" ht="12.75">
      <c r="Q1436" s="11"/>
    </row>
    <row r="1437" ht="12.75">
      <c r="Q1437" s="11"/>
    </row>
    <row r="1438" ht="12.75">
      <c r="Q1438" s="11"/>
    </row>
    <row r="1439" ht="12.75">
      <c r="Q1439" s="11"/>
    </row>
    <row r="1440" ht="12.75">
      <c r="Q1440" s="11"/>
    </row>
    <row r="1441" ht="12.75">
      <c r="Q1441" s="11"/>
    </row>
    <row r="1442" ht="12.75">
      <c r="Q1442" s="11"/>
    </row>
    <row r="1443" ht="12.75">
      <c r="Q1443" s="11"/>
    </row>
    <row r="1444" ht="12.75">
      <c r="Q1444" s="11"/>
    </row>
    <row r="1445" ht="12.75">
      <c r="Q1445" s="11"/>
    </row>
    <row r="1446" ht="12.75">
      <c r="Q1446" s="11"/>
    </row>
    <row r="1447" ht="12.75">
      <c r="Q1447" s="11"/>
    </row>
    <row r="1448" ht="12.75">
      <c r="Q1448" s="11"/>
    </row>
    <row r="1449" ht="12.75">
      <c r="Q1449" s="11"/>
    </row>
    <row r="1450" ht="12.75">
      <c r="Q1450" s="11"/>
    </row>
    <row r="1451" ht="12.75">
      <c r="Q1451" s="11"/>
    </row>
    <row r="1452" ht="12.75">
      <c r="Q1452" s="11"/>
    </row>
    <row r="1453" ht="12.75">
      <c r="Q1453" s="11"/>
    </row>
    <row r="1454" ht="12.75">
      <c r="Q1454" s="11"/>
    </row>
    <row r="1455" ht="12.75">
      <c r="Q1455" s="11"/>
    </row>
    <row r="1456" ht="12.75">
      <c r="Q1456" s="11"/>
    </row>
    <row r="1457" ht="12.75">
      <c r="Q1457" s="11"/>
    </row>
    <row r="1458" ht="12.75">
      <c r="Q1458" s="11"/>
    </row>
    <row r="1459" ht="12.75">
      <c r="Q1459" s="11"/>
    </row>
    <row r="1460" ht="12.75">
      <c r="Q1460" s="11"/>
    </row>
    <row r="1461" ht="12.75">
      <c r="Q1461" s="11"/>
    </row>
    <row r="1462" ht="12.75">
      <c r="Q1462" s="11"/>
    </row>
    <row r="1463" ht="12.75">
      <c r="Q1463" s="11"/>
    </row>
    <row r="1464" ht="12.75">
      <c r="Q1464" s="11"/>
    </row>
    <row r="1465" ht="12.75">
      <c r="Q1465" s="11"/>
    </row>
    <row r="1466" ht="12.75">
      <c r="Q1466" s="11"/>
    </row>
    <row r="1467" ht="12.75">
      <c r="Q1467" s="11"/>
    </row>
    <row r="1468" ht="12.75">
      <c r="Q1468" s="11"/>
    </row>
    <row r="1469" ht="12.75">
      <c r="Q1469" s="11"/>
    </row>
    <row r="1470" ht="12.75">
      <c r="Q1470" s="11"/>
    </row>
    <row r="1471" ht="12.75">
      <c r="Q1471" s="11"/>
    </row>
    <row r="1472" ht="12.75">
      <c r="Q1472" s="11"/>
    </row>
    <row r="1473" ht="12.75">
      <c r="Q1473" s="11"/>
    </row>
    <row r="1474" ht="12.75">
      <c r="Q1474" s="11"/>
    </row>
    <row r="1475" ht="12.75">
      <c r="Q1475" s="11"/>
    </row>
    <row r="1476" ht="12.75">
      <c r="Q1476" s="11"/>
    </row>
    <row r="1477" ht="12.75">
      <c r="Q1477" s="11"/>
    </row>
    <row r="1478" ht="12.75">
      <c r="Q1478" s="11"/>
    </row>
    <row r="1479" ht="12.75">
      <c r="Q1479" s="11"/>
    </row>
    <row r="1480" ht="12.75">
      <c r="Q1480" s="11"/>
    </row>
    <row r="1481" ht="12.75">
      <c r="Q1481" s="11"/>
    </row>
    <row r="1482" ht="12.75">
      <c r="Q1482" s="11"/>
    </row>
    <row r="1483" ht="12.75">
      <c r="Q1483" s="11"/>
    </row>
    <row r="1484" ht="12.75">
      <c r="Q1484" s="11"/>
    </row>
    <row r="1485" ht="12.75">
      <c r="Q1485" s="11"/>
    </row>
    <row r="1486" ht="12.75">
      <c r="Q1486" s="11"/>
    </row>
    <row r="1487" ht="12.75">
      <c r="Q1487" s="11"/>
    </row>
    <row r="1488" ht="12.75">
      <c r="Q1488" s="11"/>
    </row>
    <row r="1489" ht="12.75">
      <c r="Q1489" s="11"/>
    </row>
    <row r="1490" ht="12.75">
      <c r="Q1490" s="11"/>
    </row>
    <row r="1491" ht="12.75">
      <c r="Q1491" s="11"/>
    </row>
    <row r="1492" ht="12.75">
      <c r="Q1492" s="11"/>
    </row>
    <row r="1493" ht="12.75">
      <c r="Q1493" s="11"/>
    </row>
    <row r="1494" ht="12.75">
      <c r="Q1494" s="11"/>
    </row>
    <row r="1495" ht="12.75">
      <c r="Q1495" s="11"/>
    </row>
    <row r="1496" ht="12.75">
      <c r="Q1496" s="11"/>
    </row>
    <row r="1497" ht="12.75">
      <c r="Q1497" s="11"/>
    </row>
    <row r="1498" ht="12.75">
      <c r="Q1498" s="11"/>
    </row>
    <row r="1499" ht="12.75">
      <c r="Q1499" s="11"/>
    </row>
    <row r="1500" ht="12.75">
      <c r="Q1500" s="11"/>
    </row>
    <row r="1501" ht="12.75">
      <c r="Q1501" s="11"/>
    </row>
    <row r="1502" ht="12.75">
      <c r="Q1502" s="11"/>
    </row>
    <row r="1503" ht="12.75">
      <c r="Q1503" s="11"/>
    </row>
    <row r="1504" ht="12.75">
      <c r="Q1504" s="11"/>
    </row>
    <row r="1505" ht="12.75">
      <c r="Q1505" s="11"/>
    </row>
    <row r="1506" ht="12.75">
      <c r="Q1506" s="11"/>
    </row>
    <row r="1507" ht="12.75">
      <c r="Q1507" s="11"/>
    </row>
    <row r="1508" ht="12.75">
      <c r="Q1508" s="11"/>
    </row>
    <row r="1509" ht="12.75">
      <c r="Q1509" s="11"/>
    </row>
    <row r="1510" ht="12.75">
      <c r="Q1510" s="11"/>
    </row>
    <row r="1511" ht="12.75">
      <c r="Q1511" s="11"/>
    </row>
    <row r="1512" ht="12.75">
      <c r="Q1512" s="11"/>
    </row>
    <row r="1513" ht="12.75">
      <c r="Q1513" s="11"/>
    </row>
    <row r="1514" ht="12.75">
      <c r="Q1514" s="11"/>
    </row>
    <row r="1515" ht="12.75">
      <c r="Q1515" s="11"/>
    </row>
    <row r="1516" ht="12.75">
      <c r="Q1516" s="11"/>
    </row>
    <row r="1517" ht="12.75">
      <c r="Q1517" s="11"/>
    </row>
    <row r="1518" ht="12.75">
      <c r="Q1518" s="11"/>
    </row>
    <row r="1519" ht="12.75">
      <c r="Q1519" s="11"/>
    </row>
    <row r="1520" ht="12.75">
      <c r="Q1520" s="11"/>
    </row>
    <row r="1521" ht="12.75">
      <c r="Q1521" s="11"/>
    </row>
    <row r="1522" ht="12.75">
      <c r="Q1522" s="11"/>
    </row>
    <row r="1523" ht="12.75">
      <c r="Q1523" s="11"/>
    </row>
    <row r="1524" ht="12.75">
      <c r="Q1524" s="11"/>
    </row>
    <row r="1525" ht="12.75">
      <c r="Q1525" s="11"/>
    </row>
    <row r="1526" ht="12.75">
      <c r="Q1526" s="11"/>
    </row>
    <row r="1527" ht="12.75">
      <c r="Q1527" s="11"/>
    </row>
    <row r="1528" ht="12.75">
      <c r="Q1528" s="11"/>
    </row>
    <row r="1529" ht="12.75">
      <c r="Q1529" s="11"/>
    </row>
    <row r="1530" ht="12.75">
      <c r="Q1530" s="11"/>
    </row>
    <row r="1531" ht="12.75">
      <c r="Q1531" s="11"/>
    </row>
    <row r="1532" ht="12.75">
      <c r="Q1532" s="11"/>
    </row>
    <row r="1533" ht="12.75">
      <c r="Q1533" s="11"/>
    </row>
    <row r="1534" ht="12.75">
      <c r="Q1534" s="11"/>
    </row>
    <row r="1535" ht="12.75">
      <c r="Q1535" s="11"/>
    </row>
    <row r="1536" ht="12.75">
      <c r="Q1536" s="11"/>
    </row>
    <row r="1537" ht="12.75">
      <c r="Q1537" s="11"/>
    </row>
    <row r="1538" ht="12.75">
      <c r="Q1538" s="11"/>
    </row>
    <row r="1539" ht="12.75">
      <c r="Q1539" s="11"/>
    </row>
    <row r="1540" ht="12.75">
      <c r="Q1540" s="11"/>
    </row>
    <row r="1541" ht="12.75">
      <c r="Q1541" s="11"/>
    </row>
    <row r="1542" ht="12.75">
      <c r="Q1542" s="11"/>
    </row>
    <row r="1543" ht="12.75">
      <c r="Q1543" s="11"/>
    </row>
    <row r="1544" ht="12.75">
      <c r="Q1544" s="11"/>
    </row>
    <row r="1545" ht="12.75">
      <c r="Q1545" s="11"/>
    </row>
    <row r="1546" ht="12.75">
      <c r="Q1546" s="11"/>
    </row>
    <row r="1547" ht="12.75">
      <c r="Q1547" s="11"/>
    </row>
    <row r="1548" ht="12.75">
      <c r="Q1548" s="11"/>
    </row>
    <row r="1549" ht="12.75">
      <c r="Q1549" s="11"/>
    </row>
    <row r="1550" ht="12.75">
      <c r="Q1550" s="11"/>
    </row>
    <row r="1551" ht="12.75">
      <c r="Q1551" s="11"/>
    </row>
    <row r="1552" ht="12.75">
      <c r="Q1552" s="11"/>
    </row>
    <row r="1553" ht="12.75">
      <c r="Q1553" s="11"/>
    </row>
    <row r="1554" ht="12.75">
      <c r="Q1554" s="11"/>
    </row>
    <row r="1555" ht="12.75">
      <c r="Q1555" s="11"/>
    </row>
    <row r="1556" ht="12.75">
      <c r="Q1556" s="11"/>
    </row>
    <row r="1557" ht="12.75">
      <c r="Q1557" s="11"/>
    </row>
    <row r="1558" ht="12.75">
      <c r="Q1558" s="11"/>
    </row>
    <row r="1559" ht="12.75">
      <c r="Q1559" s="11"/>
    </row>
    <row r="1560" ht="12.75">
      <c r="Q1560" s="11"/>
    </row>
    <row r="1561" ht="12.75">
      <c r="Q1561" s="11"/>
    </row>
    <row r="1562" ht="12.75">
      <c r="Q1562" s="11"/>
    </row>
    <row r="1563" ht="12.75">
      <c r="Q1563" s="11"/>
    </row>
    <row r="1564" ht="12.75">
      <c r="Q1564" s="11"/>
    </row>
    <row r="1565" ht="12.75">
      <c r="Q1565" s="11"/>
    </row>
    <row r="1566" ht="12.75">
      <c r="Q1566" s="11"/>
    </row>
    <row r="1567" ht="12.75">
      <c r="Q1567" s="11"/>
    </row>
    <row r="1568" ht="12.75">
      <c r="Q1568" s="11"/>
    </row>
    <row r="1569" ht="12.75">
      <c r="Q1569" s="11"/>
    </row>
    <row r="1570" ht="12.75">
      <c r="Q1570" s="11"/>
    </row>
    <row r="1571" ht="12.75">
      <c r="Q1571" s="11"/>
    </row>
    <row r="1572" ht="12.75">
      <c r="Q1572" s="11"/>
    </row>
    <row r="1573" ht="12.75">
      <c r="Q1573" s="11"/>
    </row>
    <row r="1574" ht="12.75">
      <c r="Q1574" s="11"/>
    </row>
    <row r="1575" ht="12.75">
      <c r="Q1575" s="11"/>
    </row>
    <row r="1576" ht="12.75">
      <c r="Q1576" s="11"/>
    </row>
    <row r="1577" ht="12.75">
      <c r="Q1577" s="11"/>
    </row>
    <row r="1578" ht="12.75">
      <c r="Q1578" s="11"/>
    </row>
    <row r="1579" ht="12.75">
      <c r="Q1579" s="11"/>
    </row>
    <row r="1580" ht="12.75">
      <c r="Q1580" s="11"/>
    </row>
    <row r="1581" ht="12.75">
      <c r="Q1581" s="11"/>
    </row>
    <row r="1582" ht="12.75">
      <c r="Q1582" s="11"/>
    </row>
    <row r="1583" ht="12.75">
      <c r="Q1583" s="11"/>
    </row>
    <row r="1584" ht="12.75">
      <c r="Q1584" s="11"/>
    </row>
    <row r="1585" ht="12.75">
      <c r="Q1585" s="11"/>
    </row>
    <row r="1586" ht="12.75">
      <c r="Q1586" s="11"/>
    </row>
    <row r="1587" ht="12.75">
      <c r="Q1587" s="11"/>
    </row>
    <row r="1588" ht="12.75">
      <c r="Q1588" s="11"/>
    </row>
    <row r="1589" ht="12.75">
      <c r="Q1589" s="11"/>
    </row>
    <row r="1590" ht="12.75">
      <c r="Q1590" s="11"/>
    </row>
    <row r="1591" ht="12.75">
      <c r="Q1591" s="11"/>
    </row>
    <row r="1592" ht="12.75">
      <c r="Q1592" s="11"/>
    </row>
    <row r="1593" ht="12.75">
      <c r="Q1593" s="11"/>
    </row>
    <row r="1594" ht="12.75">
      <c r="Q1594" s="11"/>
    </row>
    <row r="1595" ht="12.75">
      <c r="Q1595" s="11"/>
    </row>
    <row r="1596" ht="12.75">
      <c r="Q1596" s="11"/>
    </row>
    <row r="1597" ht="12.75">
      <c r="Q1597" s="11"/>
    </row>
    <row r="1598" ht="12.75">
      <c r="Q1598" s="11"/>
    </row>
    <row r="1599" ht="12.75">
      <c r="Q1599" s="11"/>
    </row>
    <row r="1600" ht="12.75">
      <c r="Q1600" s="11"/>
    </row>
    <row r="1601" ht="12.75">
      <c r="Q1601" s="11"/>
    </row>
    <row r="1602" ht="12.75">
      <c r="Q1602" s="11"/>
    </row>
    <row r="1603" ht="12.75">
      <c r="Q1603" s="11"/>
    </row>
    <row r="1604" ht="12.75">
      <c r="Q1604" s="11"/>
    </row>
    <row r="1605" ht="12.75">
      <c r="Q1605" s="11"/>
    </row>
    <row r="1606" ht="12.75">
      <c r="Q1606" s="11"/>
    </row>
    <row r="1607" ht="12.75">
      <c r="Q1607" s="11"/>
    </row>
    <row r="1608" ht="12.75">
      <c r="Q1608" s="11"/>
    </row>
    <row r="1609" ht="12.75">
      <c r="Q1609" s="11"/>
    </row>
    <row r="1610" ht="12.75">
      <c r="Q1610" s="11"/>
    </row>
    <row r="1611" ht="12.75">
      <c r="Q1611" s="11"/>
    </row>
    <row r="1612" ht="12.75">
      <c r="Q1612" s="11"/>
    </row>
    <row r="1613" ht="12.75">
      <c r="Q1613" s="11"/>
    </row>
    <row r="1614" ht="12.75">
      <c r="Q1614" s="11"/>
    </row>
    <row r="1615" ht="12.75">
      <c r="Q1615" s="11"/>
    </row>
    <row r="1616" ht="12.75">
      <c r="Q1616" s="11"/>
    </row>
    <row r="1617" ht="12.75">
      <c r="Q1617" s="11"/>
    </row>
    <row r="1618" ht="12.75">
      <c r="Q1618" s="11"/>
    </row>
    <row r="1619" ht="12.75">
      <c r="Q1619" s="11"/>
    </row>
    <row r="1620" ht="12.75">
      <c r="Q1620" s="11"/>
    </row>
    <row r="1621" ht="12.75">
      <c r="Q1621" s="11"/>
    </row>
    <row r="1622" ht="12.75">
      <c r="Q1622" s="11"/>
    </row>
    <row r="1623" ht="12.75">
      <c r="Q1623" s="11"/>
    </row>
    <row r="1624" ht="12.75">
      <c r="Q1624" s="11"/>
    </row>
    <row r="1625" ht="12.75">
      <c r="Q1625" s="11"/>
    </row>
    <row r="1626" ht="12.75">
      <c r="Q1626" s="11"/>
    </row>
    <row r="1627" ht="12.75">
      <c r="Q1627" s="11"/>
    </row>
    <row r="1628" ht="12.75">
      <c r="Q1628" s="11"/>
    </row>
    <row r="1629" ht="12.75">
      <c r="Q1629" s="11"/>
    </row>
    <row r="1630" ht="12.75">
      <c r="Q1630" s="11"/>
    </row>
    <row r="1631" ht="12.75">
      <c r="Q1631" s="11"/>
    </row>
    <row r="1632" ht="12.75">
      <c r="Q1632" s="11"/>
    </row>
    <row r="1633" ht="12.75">
      <c r="Q1633" s="11"/>
    </row>
    <row r="1634" ht="12.75">
      <c r="Q1634" s="11"/>
    </row>
    <row r="1635" ht="12.75">
      <c r="Q1635" s="11"/>
    </row>
    <row r="1636" ht="12.75">
      <c r="Q1636" s="11"/>
    </row>
    <row r="1637" ht="12.75">
      <c r="Q1637" s="11"/>
    </row>
    <row r="1638" ht="12.75">
      <c r="Q1638" s="11"/>
    </row>
    <row r="1639" ht="12.75">
      <c r="Q1639" s="11"/>
    </row>
    <row r="1640" ht="12.75">
      <c r="Q1640" s="11"/>
    </row>
    <row r="1641" ht="12.75">
      <c r="Q1641" s="11"/>
    </row>
    <row r="1642" ht="12.75">
      <c r="Q1642" s="11"/>
    </row>
    <row r="1643" ht="12.75">
      <c r="Q1643" s="11"/>
    </row>
    <row r="1644" ht="12.75">
      <c r="Q1644" s="11"/>
    </row>
    <row r="1645" ht="12.75">
      <c r="Q1645" s="11"/>
    </row>
    <row r="1646" ht="12.75">
      <c r="Q1646" s="11"/>
    </row>
    <row r="1647" ht="12.75">
      <c r="Q1647" s="11"/>
    </row>
    <row r="1648" ht="12.75">
      <c r="Q1648" s="11"/>
    </row>
    <row r="1649" ht="12.75">
      <c r="Q1649" s="11"/>
    </row>
    <row r="1650" ht="12.75">
      <c r="Q1650" s="11"/>
    </row>
    <row r="1651" ht="12.75">
      <c r="Q1651" s="11"/>
    </row>
    <row r="1652" ht="12.75">
      <c r="Q1652" s="11"/>
    </row>
    <row r="1653" ht="12.75">
      <c r="Q1653" s="11"/>
    </row>
    <row r="1654" ht="12.75">
      <c r="Q1654" s="11"/>
    </row>
    <row r="1655" ht="12.75">
      <c r="Q1655" s="11"/>
    </row>
    <row r="1656" ht="12.75">
      <c r="Q1656" s="11"/>
    </row>
    <row r="1657" ht="12.75">
      <c r="Q1657" s="11"/>
    </row>
    <row r="1658" ht="12.75">
      <c r="Q1658" s="11"/>
    </row>
    <row r="1659" ht="12.75">
      <c r="Q1659" s="11"/>
    </row>
    <row r="1660" ht="12.75">
      <c r="Q1660" s="11"/>
    </row>
    <row r="1661" ht="12.75">
      <c r="Q1661" s="11"/>
    </row>
    <row r="1662" ht="12.75">
      <c r="Q1662" s="11"/>
    </row>
    <row r="1663" ht="12.75">
      <c r="Q1663" s="11"/>
    </row>
    <row r="1664" ht="12.75">
      <c r="Q1664" s="11"/>
    </row>
    <row r="1665" ht="12.75">
      <c r="Q1665" s="11"/>
    </row>
    <row r="1666" ht="12.75">
      <c r="Q1666" s="11"/>
    </row>
    <row r="1667" ht="12.75">
      <c r="Q1667" s="11"/>
    </row>
    <row r="1668" ht="12.75">
      <c r="Q1668" s="11"/>
    </row>
    <row r="1669" ht="12.75">
      <c r="Q1669" s="11"/>
    </row>
    <row r="1670" ht="12.75">
      <c r="Q1670" s="11"/>
    </row>
    <row r="1671" ht="12.75">
      <c r="Q1671" s="11"/>
    </row>
    <row r="1672" ht="12.75">
      <c r="Q1672" s="11"/>
    </row>
    <row r="1673" ht="12.75">
      <c r="Q1673" s="11"/>
    </row>
    <row r="1674" ht="12.75">
      <c r="Q1674" s="11"/>
    </row>
    <row r="1675" ht="12.75">
      <c r="Q1675" s="11"/>
    </row>
    <row r="1676" ht="12.75">
      <c r="Q1676" s="11"/>
    </row>
    <row r="1677" ht="12.75">
      <c r="Q1677" s="11"/>
    </row>
    <row r="1678" ht="12.75">
      <c r="Q1678" s="11"/>
    </row>
    <row r="1679" ht="12.75">
      <c r="Q1679" s="11"/>
    </row>
    <row r="1680" ht="12.75">
      <c r="Q1680" s="11"/>
    </row>
    <row r="1681" ht="12.75">
      <c r="Q1681" s="11"/>
    </row>
    <row r="1682" ht="12.75">
      <c r="Q1682" s="11"/>
    </row>
    <row r="1683" ht="12.75">
      <c r="Q1683" s="11"/>
    </row>
    <row r="1684" ht="12.75">
      <c r="Q1684" s="11"/>
    </row>
    <row r="1685" ht="12.75">
      <c r="Q1685" s="11"/>
    </row>
    <row r="1686" ht="12.75">
      <c r="Q1686" s="11"/>
    </row>
    <row r="1687" ht="12.75">
      <c r="Q1687" s="11"/>
    </row>
    <row r="1688" ht="12.75">
      <c r="Q1688" s="11"/>
    </row>
    <row r="1689" ht="12.75">
      <c r="Q1689" s="11"/>
    </row>
    <row r="1690" ht="12.75">
      <c r="Q1690" s="11"/>
    </row>
    <row r="1691" ht="12.75">
      <c r="Q1691" s="11"/>
    </row>
    <row r="1692" ht="12.75">
      <c r="Q1692" s="11"/>
    </row>
    <row r="1693" ht="12.75">
      <c r="Q1693" s="11"/>
    </row>
    <row r="1694" ht="12.75">
      <c r="Q1694" s="11"/>
    </row>
    <row r="1695" ht="12.75">
      <c r="Q1695" s="11"/>
    </row>
    <row r="1696" ht="12.75">
      <c r="Q1696" s="11"/>
    </row>
    <row r="1697" ht="12.75">
      <c r="Q1697" s="11"/>
    </row>
    <row r="1698" ht="12.75">
      <c r="Q1698" s="11"/>
    </row>
    <row r="1699" ht="12.75">
      <c r="Q1699" s="11"/>
    </row>
    <row r="1700" ht="12.75">
      <c r="Q1700" s="11"/>
    </row>
    <row r="1701" ht="12.75">
      <c r="Q1701" s="11"/>
    </row>
    <row r="1702" ht="12.75">
      <c r="Q1702" s="11"/>
    </row>
    <row r="1703" ht="12.75">
      <c r="Q1703" s="11"/>
    </row>
    <row r="1704" ht="12.75">
      <c r="Q1704" s="11"/>
    </row>
    <row r="1705" ht="12.75">
      <c r="Q1705" s="11"/>
    </row>
    <row r="1706" ht="12.75">
      <c r="Q1706" s="11"/>
    </row>
    <row r="1707" ht="12.75">
      <c r="Q1707" s="11"/>
    </row>
    <row r="1708" ht="12.75">
      <c r="Q1708" s="11"/>
    </row>
    <row r="1709" ht="12.75">
      <c r="Q1709" s="11"/>
    </row>
    <row r="1710" ht="12.75">
      <c r="Q1710" s="11"/>
    </row>
    <row r="1711" ht="12.75">
      <c r="Q1711" s="11"/>
    </row>
    <row r="1712" ht="12.75">
      <c r="Q1712" s="11"/>
    </row>
    <row r="1713" ht="12.75">
      <c r="Q1713" s="11"/>
    </row>
    <row r="1714" ht="12.75">
      <c r="Q1714" s="11"/>
    </row>
    <row r="1715" ht="12.75">
      <c r="Q1715" s="11"/>
    </row>
    <row r="1716" ht="12.75">
      <c r="Q1716" s="11"/>
    </row>
    <row r="1717" ht="12.75">
      <c r="Q1717" s="11"/>
    </row>
    <row r="1718" ht="12.75">
      <c r="Q1718" s="11"/>
    </row>
    <row r="1719" ht="12.75">
      <c r="Q1719" s="11"/>
    </row>
    <row r="1720" ht="12.75">
      <c r="Q1720" s="11"/>
    </row>
    <row r="1721" ht="12.75">
      <c r="Q1721" s="11"/>
    </row>
    <row r="1722" ht="12.75">
      <c r="Q1722" s="11"/>
    </row>
    <row r="1723" ht="12.75">
      <c r="Q1723" s="11"/>
    </row>
    <row r="1724" ht="12.75">
      <c r="Q1724" s="11"/>
    </row>
    <row r="1725" ht="12.75">
      <c r="Q1725" s="11"/>
    </row>
    <row r="1726" ht="12.75">
      <c r="Q1726" s="11"/>
    </row>
    <row r="1727" ht="12.75">
      <c r="Q1727" s="11"/>
    </row>
    <row r="1728" ht="12.75">
      <c r="Q1728" s="11"/>
    </row>
    <row r="1729" ht="12.75">
      <c r="Q1729" s="11"/>
    </row>
    <row r="1730" ht="12.75">
      <c r="Q1730" s="11"/>
    </row>
    <row r="1731" ht="12.75">
      <c r="Q1731" s="11"/>
    </row>
    <row r="1732" ht="12.75">
      <c r="Q1732" s="11"/>
    </row>
    <row r="1733" ht="12.75">
      <c r="Q1733" s="11"/>
    </row>
    <row r="1734" ht="12.75">
      <c r="Q1734" s="11"/>
    </row>
    <row r="1735" ht="12.75">
      <c r="Q1735" s="11"/>
    </row>
    <row r="1736" ht="12.75">
      <c r="Q1736" s="11"/>
    </row>
    <row r="1737" ht="12.75">
      <c r="Q1737" s="11"/>
    </row>
    <row r="1738" ht="12.75">
      <c r="Q1738" s="11"/>
    </row>
    <row r="1739" ht="12.75">
      <c r="Q1739" s="11"/>
    </row>
    <row r="1740" ht="12.75">
      <c r="Q1740" s="11"/>
    </row>
    <row r="1741" ht="12.75">
      <c r="Q1741" s="11"/>
    </row>
    <row r="1742" ht="12.75">
      <c r="Q1742" s="11"/>
    </row>
    <row r="1743" ht="12.75">
      <c r="Q1743" s="11"/>
    </row>
    <row r="1744" ht="12.75">
      <c r="Q1744" s="11"/>
    </row>
    <row r="1745" ht="12.75">
      <c r="Q1745" s="11"/>
    </row>
    <row r="1746" ht="12.75">
      <c r="Q1746" s="11"/>
    </row>
    <row r="1747" ht="12.75">
      <c r="Q1747" s="11"/>
    </row>
    <row r="1748" ht="12.75">
      <c r="Q1748" s="11"/>
    </row>
    <row r="1749" ht="12.75">
      <c r="Q1749" s="11"/>
    </row>
    <row r="1750" ht="12.75">
      <c r="Q1750" s="11"/>
    </row>
    <row r="1751" ht="12.75">
      <c r="Q1751" s="11"/>
    </row>
    <row r="1752" ht="12.75">
      <c r="Q1752" s="11"/>
    </row>
    <row r="1753" ht="12.75">
      <c r="Q1753" s="11"/>
    </row>
    <row r="1754" ht="12.75">
      <c r="Q1754" s="11"/>
    </row>
    <row r="1755" ht="12.75">
      <c r="Q1755" s="11"/>
    </row>
    <row r="1756" ht="12.75">
      <c r="Q1756" s="11"/>
    </row>
    <row r="1757" ht="12.75">
      <c r="Q1757" s="11"/>
    </row>
    <row r="1758" ht="12.75">
      <c r="Q1758" s="11"/>
    </row>
    <row r="1759" ht="12.75">
      <c r="Q1759" s="11"/>
    </row>
    <row r="1760" ht="12.75">
      <c r="Q1760" s="11"/>
    </row>
    <row r="1761" ht="12.75">
      <c r="Q1761" s="11"/>
    </row>
    <row r="1762" ht="12.75">
      <c r="Q1762" s="11"/>
    </row>
    <row r="1763" ht="12.75">
      <c r="Q1763" s="11"/>
    </row>
    <row r="1764" ht="12.75">
      <c r="Q1764" s="11"/>
    </row>
    <row r="1765" ht="12.75">
      <c r="Q1765" s="11"/>
    </row>
    <row r="1766" ht="12.75">
      <c r="Q1766" s="11"/>
    </row>
    <row r="1767" ht="12.75">
      <c r="Q1767" s="11"/>
    </row>
    <row r="1768" ht="12.75">
      <c r="Q1768" s="11"/>
    </row>
    <row r="1769" ht="12.75">
      <c r="Q1769" s="11"/>
    </row>
    <row r="1770" ht="12.75">
      <c r="Q1770" s="11"/>
    </row>
    <row r="1771" ht="12.75">
      <c r="Q1771" s="11"/>
    </row>
    <row r="1772" ht="12.75">
      <c r="Q1772" s="11"/>
    </row>
    <row r="1773" ht="12.75">
      <c r="Q1773" s="11"/>
    </row>
    <row r="1774" ht="12.75">
      <c r="Q1774" s="11"/>
    </row>
    <row r="1775" ht="12.75">
      <c r="Q1775" s="11"/>
    </row>
    <row r="1776" ht="12.75">
      <c r="Q1776" s="11"/>
    </row>
    <row r="1777" ht="12.75">
      <c r="Q1777" s="11"/>
    </row>
    <row r="1778" ht="12.75">
      <c r="Q1778" s="11"/>
    </row>
    <row r="1779" ht="12.75">
      <c r="Q1779" s="11"/>
    </row>
    <row r="1780" ht="12.75">
      <c r="Q1780" s="11"/>
    </row>
    <row r="1781" ht="12.75">
      <c r="Q1781" s="11"/>
    </row>
    <row r="1782" ht="12.75">
      <c r="Q1782" s="11"/>
    </row>
    <row r="1783" ht="12.75">
      <c r="Q1783" s="11"/>
    </row>
    <row r="1784" ht="12.75">
      <c r="Q1784" s="11"/>
    </row>
    <row r="1785" ht="12.75">
      <c r="Q1785" s="11"/>
    </row>
    <row r="1786" ht="12.75">
      <c r="Q1786" s="11"/>
    </row>
    <row r="1787" ht="12.75">
      <c r="Q1787" s="11"/>
    </row>
    <row r="1788" ht="12.75">
      <c r="Q1788" s="11"/>
    </row>
    <row r="1789" ht="12.75">
      <c r="Q1789" s="11"/>
    </row>
    <row r="1790" ht="12.75">
      <c r="Q1790" s="11"/>
    </row>
    <row r="1791" ht="12.75">
      <c r="Q1791" s="11"/>
    </row>
    <row r="1792" ht="12.75">
      <c r="Q1792" s="11"/>
    </row>
    <row r="1793" ht="12.75">
      <c r="Q1793" s="11"/>
    </row>
    <row r="1794" ht="12.75">
      <c r="Q1794" s="11"/>
    </row>
    <row r="1795" ht="12.75">
      <c r="Q1795" s="11"/>
    </row>
    <row r="1796" ht="12.75">
      <c r="Q1796" s="11"/>
    </row>
    <row r="1797" ht="12.75">
      <c r="Q1797" s="11"/>
    </row>
    <row r="1798" ht="12.75">
      <c r="Q1798" s="11"/>
    </row>
    <row r="1799" ht="12.75">
      <c r="Q1799" s="11"/>
    </row>
    <row r="1800" ht="12.75">
      <c r="Q1800" s="11"/>
    </row>
    <row r="1801" ht="12.75">
      <c r="Q1801" s="11"/>
    </row>
    <row r="1802" ht="12.75">
      <c r="Q1802" s="11"/>
    </row>
    <row r="1803" ht="12.75">
      <c r="Q1803" s="11"/>
    </row>
    <row r="1804" ht="12.75">
      <c r="Q1804" s="11"/>
    </row>
    <row r="1805" ht="12.75">
      <c r="Q1805" s="11"/>
    </row>
    <row r="1806" ht="12.75">
      <c r="Q1806" s="11"/>
    </row>
    <row r="1807" ht="12.75">
      <c r="Q1807" s="11"/>
    </row>
    <row r="1808" ht="12.75">
      <c r="Q1808" s="11"/>
    </row>
    <row r="1809" ht="12.75">
      <c r="Q1809" s="11"/>
    </row>
    <row r="1810" ht="12.75">
      <c r="Q1810" s="11"/>
    </row>
    <row r="1811" ht="12.75">
      <c r="Q1811" s="11"/>
    </row>
    <row r="1812" ht="12.75">
      <c r="Q1812" s="11"/>
    </row>
    <row r="1813" ht="12.75">
      <c r="Q1813" s="11"/>
    </row>
    <row r="1814" ht="12.75">
      <c r="Q1814" s="11"/>
    </row>
    <row r="1815" ht="12.75">
      <c r="Q1815" s="11"/>
    </row>
    <row r="1816" ht="12.75">
      <c r="Q1816" s="11"/>
    </row>
    <row r="1817" ht="12.75">
      <c r="Q1817" s="11"/>
    </row>
    <row r="1818" ht="12.75">
      <c r="Q1818" s="11"/>
    </row>
    <row r="1819" ht="12.75">
      <c r="Q1819" s="11"/>
    </row>
    <row r="1820" ht="12.75">
      <c r="Q1820" s="11"/>
    </row>
    <row r="1821" ht="12.75">
      <c r="Q1821" s="11"/>
    </row>
    <row r="1822" ht="12.75">
      <c r="Q1822" s="11"/>
    </row>
    <row r="1823" ht="12.75">
      <c r="Q1823" s="11"/>
    </row>
    <row r="1824" ht="12.75">
      <c r="Q1824" s="11"/>
    </row>
    <row r="1825" ht="12.75">
      <c r="Q1825" s="11"/>
    </row>
    <row r="1826" ht="12.75">
      <c r="Q1826" s="11"/>
    </row>
    <row r="1827" ht="12.75">
      <c r="Q1827" s="11"/>
    </row>
    <row r="1828" ht="12.75">
      <c r="Q1828" s="11"/>
    </row>
    <row r="1829" ht="12.75">
      <c r="Q1829" s="11"/>
    </row>
    <row r="1830" ht="12.75">
      <c r="Q1830" s="11"/>
    </row>
    <row r="1831" ht="12.75">
      <c r="Q1831" s="11"/>
    </row>
    <row r="1832" ht="12.75">
      <c r="Q1832" s="11"/>
    </row>
    <row r="1833" ht="12.75">
      <c r="Q1833" s="11"/>
    </row>
    <row r="1834" ht="12.75">
      <c r="Q1834" s="11"/>
    </row>
    <row r="1835" ht="12.75">
      <c r="Q1835" s="11"/>
    </row>
    <row r="1836" ht="12.75">
      <c r="Q1836" s="11"/>
    </row>
    <row r="1837" ht="12.75">
      <c r="Q1837" s="11"/>
    </row>
    <row r="1838" ht="12.75">
      <c r="Q1838" s="11"/>
    </row>
    <row r="1839" ht="12.75">
      <c r="Q1839" s="11"/>
    </row>
    <row r="1840" ht="12.75">
      <c r="Q1840" s="11"/>
    </row>
    <row r="1841" ht="12.75">
      <c r="Q1841" s="11"/>
    </row>
    <row r="1842" ht="12.75">
      <c r="Q1842" s="11"/>
    </row>
    <row r="1843" ht="12.75">
      <c r="Q1843" s="11"/>
    </row>
    <row r="1844" ht="12.75">
      <c r="Q1844" s="11"/>
    </row>
    <row r="1845" ht="12.75">
      <c r="Q1845" s="11"/>
    </row>
    <row r="1846" ht="12.75">
      <c r="Q1846" s="11"/>
    </row>
    <row r="1847" ht="12.75">
      <c r="Q1847" s="11"/>
    </row>
    <row r="1848" ht="12.75">
      <c r="Q1848" s="11"/>
    </row>
    <row r="1849" ht="12.75">
      <c r="Q1849" s="11"/>
    </row>
    <row r="1850" ht="12.75">
      <c r="Q1850" s="11"/>
    </row>
    <row r="1851" ht="12.75">
      <c r="Q1851" s="11"/>
    </row>
    <row r="1852" ht="12.75">
      <c r="Q1852" s="11"/>
    </row>
    <row r="1853" ht="12.75">
      <c r="Q1853" s="11"/>
    </row>
    <row r="1854" ht="12.75">
      <c r="Q1854" s="11"/>
    </row>
    <row r="1855" ht="12.75">
      <c r="Q1855" s="11"/>
    </row>
    <row r="1856" ht="12.75">
      <c r="Q1856" s="11"/>
    </row>
    <row r="1857" ht="12.75">
      <c r="Q1857" s="11"/>
    </row>
    <row r="1858" ht="12.75">
      <c r="Q1858" s="11"/>
    </row>
    <row r="1859" ht="12.75">
      <c r="Q1859" s="11"/>
    </row>
    <row r="1860" ht="12.75">
      <c r="Q1860" s="11"/>
    </row>
    <row r="1861" ht="12.75">
      <c r="Q1861" s="11"/>
    </row>
    <row r="1862" ht="12.75">
      <c r="Q1862" s="11"/>
    </row>
    <row r="1863" ht="12.75">
      <c r="Q1863" s="11"/>
    </row>
    <row r="1864" ht="12.75">
      <c r="Q1864" s="11"/>
    </row>
    <row r="1865" ht="12.75">
      <c r="Q1865" s="11"/>
    </row>
    <row r="1866" ht="12.75">
      <c r="Q1866" s="11"/>
    </row>
    <row r="1867" ht="12.75">
      <c r="Q1867" s="11"/>
    </row>
    <row r="1868" ht="12.75">
      <c r="Q1868" s="11"/>
    </row>
    <row r="1869" ht="12.75">
      <c r="Q1869" s="11"/>
    </row>
    <row r="1870" ht="12.75">
      <c r="Q1870" s="11"/>
    </row>
    <row r="1871" ht="12.75">
      <c r="Q1871" s="11"/>
    </row>
    <row r="1872" ht="12.75">
      <c r="Q1872" s="11"/>
    </row>
    <row r="1873" ht="12.75">
      <c r="Q1873" s="11"/>
    </row>
    <row r="1874" ht="12.75">
      <c r="Q1874" s="11"/>
    </row>
    <row r="1875" ht="12.75">
      <c r="Q1875" s="11"/>
    </row>
    <row r="1876" ht="12.75">
      <c r="Q1876" s="11"/>
    </row>
    <row r="1877" ht="12.75">
      <c r="Q1877" s="11"/>
    </row>
    <row r="1878" ht="12.75">
      <c r="Q1878" s="11"/>
    </row>
    <row r="1879" ht="12.75">
      <c r="Q1879" s="11"/>
    </row>
    <row r="1880" ht="12.75">
      <c r="Q1880" s="11"/>
    </row>
    <row r="1881" ht="12.75">
      <c r="Q1881" s="11"/>
    </row>
    <row r="1882" ht="12.75">
      <c r="Q1882" s="11"/>
    </row>
    <row r="1883" ht="12.75">
      <c r="Q1883" s="11"/>
    </row>
    <row r="1884" ht="12.75">
      <c r="Q1884" s="11"/>
    </row>
    <row r="1885" ht="12.75">
      <c r="Q1885" s="11"/>
    </row>
    <row r="1886" ht="12.75">
      <c r="Q1886" s="11"/>
    </row>
    <row r="1887" ht="12.75">
      <c r="Q1887" s="11"/>
    </row>
    <row r="1888" ht="12.75">
      <c r="Q1888" s="11"/>
    </row>
    <row r="1889" ht="12.75">
      <c r="Q1889" s="11"/>
    </row>
    <row r="1890" ht="12.75">
      <c r="Q1890" s="11"/>
    </row>
    <row r="1891" ht="12.75">
      <c r="Q1891" s="11"/>
    </row>
    <row r="1892" ht="12.75">
      <c r="Q1892" s="11"/>
    </row>
    <row r="1893" ht="12.75">
      <c r="Q1893" s="11"/>
    </row>
    <row r="1894" ht="12.75">
      <c r="Q1894" s="11"/>
    </row>
    <row r="1895" ht="12.75">
      <c r="Q1895" s="11"/>
    </row>
    <row r="1896" ht="12.75">
      <c r="Q1896" s="11"/>
    </row>
    <row r="1897" ht="12.75">
      <c r="Q1897" s="11"/>
    </row>
    <row r="1898" ht="12.75">
      <c r="Q1898" s="11"/>
    </row>
    <row r="1899" ht="12.75">
      <c r="Q1899" s="11"/>
    </row>
    <row r="1900" ht="12.75">
      <c r="Q1900" s="11"/>
    </row>
    <row r="1901" ht="12.75">
      <c r="Q1901" s="11"/>
    </row>
    <row r="1902" ht="12.75">
      <c r="Q1902" s="11"/>
    </row>
    <row r="1903" ht="12.75">
      <c r="Q1903" s="11"/>
    </row>
    <row r="1904" ht="12.75">
      <c r="Q1904" s="11"/>
    </row>
    <row r="1905" ht="12.75">
      <c r="Q1905" s="11"/>
    </row>
    <row r="1906" ht="12.75">
      <c r="Q1906" s="11"/>
    </row>
    <row r="1907" ht="12.75">
      <c r="Q1907" s="11"/>
    </row>
    <row r="1908" ht="12.75">
      <c r="Q1908" s="11"/>
    </row>
    <row r="1909" ht="12.75">
      <c r="Q1909" s="11"/>
    </row>
    <row r="1910" ht="12.75">
      <c r="Q1910" s="11"/>
    </row>
    <row r="1911" ht="12.75">
      <c r="Q1911" s="11"/>
    </row>
    <row r="1912" ht="12.75">
      <c r="Q1912" s="11"/>
    </row>
    <row r="1913" ht="12.75">
      <c r="Q1913" s="11"/>
    </row>
    <row r="1914" ht="12.75">
      <c r="Q1914" s="11"/>
    </row>
    <row r="1915" ht="12.75">
      <c r="Q1915" s="11"/>
    </row>
    <row r="1916" ht="12.75">
      <c r="Q1916" s="11"/>
    </row>
    <row r="1917" ht="12.75">
      <c r="Q1917" s="11"/>
    </row>
    <row r="1918" ht="12.75">
      <c r="Q1918" s="11"/>
    </row>
    <row r="1919" ht="12.75">
      <c r="Q1919" s="11"/>
    </row>
    <row r="1920" ht="12.75">
      <c r="Q1920" s="11"/>
    </row>
    <row r="1921" ht="12.75">
      <c r="Q1921" s="11"/>
    </row>
    <row r="1922" ht="12.75">
      <c r="Q1922" s="11"/>
    </row>
    <row r="1923" ht="12.75">
      <c r="Q1923" s="11"/>
    </row>
    <row r="1924" ht="12.75">
      <c r="Q1924" s="11"/>
    </row>
    <row r="1925" ht="12.75">
      <c r="Q1925" s="11"/>
    </row>
    <row r="1926" ht="12.75">
      <c r="Q1926" s="11"/>
    </row>
    <row r="1927" ht="12.75">
      <c r="Q1927" s="11"/>
    </row>
    <row r="1928" ht="12.75">
      <c r="Q1928" s="11"/>
    </row>
    <row r="1929" ht="12.75">
      <c r="Q1929" s="11"/>
    </row>
    <row r="1930" ht="12.75">
      <c r="Q1930" s="11"/>
    </row>
    <row r="1931" ht="12.75">
      <c r="Q1931" s="11"/>
    </row>
    <row r="1932" ht="12.75">
      <c r="Q1932" s="11"/>
    </row>
    <row r="1933" ht="12.75">
      <c r="Q1933" s="11"/>
    </row>
    <row r="1934" ht="12.75">
      <c r="Q1934" s="11"/>
    </row>
    <row r="1935" ht="12.75">
      <c r="Q1935" s="11"/>
    </row>
    <row r="1936" ht="12.75">
      <c r="Q1936" s="11"/>
    </row>
    <row r="1937" ht="12.75">
      <c r="Q1937" s="11"/>
    </row>
    <row r="1938" ht="12.75">
      <c r="Q1938" s="11"/>
    </row>
    <row r="1939" ht="12.75">
      <c r="Q1939" s="11"/>
    </row>
    <row r="1940" ht="12.75">
      <c r="Q1940" s="11"/>
    </row>
    <row r="1941" ht="12.75">
      <c r="Q1941" s="11"/>
    </row>
    <row r="1942" ht="12.75">
      <c r="Q1942" s="11"/>
    </row>
    <row r="1943" ht="12.75">
      <c r="Q1943" s="11"/>
    </row>
    <row r="1944" ht="12.75">
      <c r="Q1944" s="11"/>
    </row>
    <row r="1945" ht="12.75">
      <c r="Q1945" s="11"/>
    </row>
    <row r="1946" ht="12.75">
      <c r="Q1946" s="11"/>
    </row>
    <row r="1947" ht="12.75">
      <c r="Q1947" s="11"/>
    </row>
    <row r="1948" ht="12.75">
      <c r="Q1948" s="11"/>
    </row>
    <row r="1949" ht="12.75">
      <c r="Q1949" s="11"/>
    </row>
    <row r="1950" ht="12.75">
      <c r="Q1950" s="11"/>
    </row>
    <row r="1951" ht="12.75">
      <c r="Q1951" s="11"/>
    </row>
    <row r="1952" ht="12.75">
      <c r="Q1952" s="11"/>
    </row>
    <row r="1953" ht="12.75">
      <c r="Q1953" s="11"/>
    </row>
    <row r="1954" ht="12.75">
      <c r="Q1954" s="11"/>
    </row>
    <row r="1955" ht="12.75">
      <c r="Q1955" s="11"/>
    </row>
    <row r="1956" ht="12.75">
      <c r="Q1956" s="11"/>
    </row>
    <row r="1957" ht="12.75">
      <c r="Q1957" s="11"/>
    </row>
    <row r="1958" ht="12.75">
      <c r="Q1958" s="11"/>
    </row>
    <row r="1959" ht="12.75">
      <c r="Q1959" s="11"/>
    </row>
    <row r="1960" ht="12.75">
      <c r="Q1960" s="11"/>
    </row>
    <row r="1961" ht="12.75">
      <c r="Q1961" s="11"/>
    </row>
    <row r="1962" ht="12.75">
      <c r="Q1962" s="11"/>
    </row>
    <row r="1963" ht="12.75">
      <c r="Q1963" s="11"/>
    </row>
    <row r="1964" ht="12.75">
      <c r="Q1964" s="11"/>
    </row>
    <row r="1965" ht="12.75">
      <c r="Q1965" s="11"/>
    </row>
    <row r="1966" ht="12.75">
      <c r="Q1966" s="11"/>
    </row>
    <row r="1967" ht="12.75">
      <c r="Q1967" s="11"/>
    </row>
    <row r="1968" ht="12.75">
      <c r="Q1968" s="11"/>
    </row>
    <row r="1969" ht="12.75">
      <c r="Q1969" s="11"/>
    </row>
    <row r="1970" ht="12.75">
      <c r="Q1970" s="11"/>
    </row>
    <row r="1971" ht="12.75">
      <c r="Q1971" s="11"/>
    </row>
    <row r="1972" ht="12.75">
      <c r="Q1972" s="11"/>
    </row>
    <row r="1973" ht="12.75">
      <c r="Q1973" s="11"/>
    </row>
    <row r="1974" ht="12.75">
      <c r="Q1974" s="11"/>
    </row>
    <row r="1975" ht="12.75">
      <c r="Q1975" s="11"/>
    </row>
    <row r="1976" ht="12.75">
      <c r="Q1976" s="11"/>
    </row>
    <row r="1977" ht="12.75">
      <c r="Q1977" s="11"/>
    </row>
    <row r="1978" ht="12.75">
      <c r="Q1978" s="11"/>
    </row>
    <row r="1979" ht="12.75">
      <c r="Q1979" s="11"/>
    </row>
    <row r="1980" ht="12.75">
      <c r="Q1980" s="11"/>
    </row>
    <row r="1981" ht="12.75">
      <c r="Q1981" s="11"/>
    </row>
    <row r="1982" ht="12.75">
      <c r="Q1982" s="11"/>
    </row>
    <row r="1983" ht="12.75">
      <c r="Q1983" s="11"/>
    </row>
    <row r="1984" ht="12.75">
      <c r="Q1984" s="11"/>
    </row>
    <row r="1985" ht="12.75">
      <c r="Q1985" s="11"/>
    </row>
    <row r="1986" ht="12.75">
      <c r="Q1986" s="11"/>
    </row>
    <row r="1987" ht="12.75">
      <c r="Q1987" s="11"/>
    </row>
    <row r="1988" ht="12.75">
      <c r="Q1988" s="11"/>
    </row>
    <row r="1989" ht="12.75">
      <c r="Q1989" s="11"/>
    </row>
    <row r="1990" ht="12.75">
      <c r="Q1990" s="11"/>
    </row>
    <row r="1991" ht="12.75">
      <c r="Q1991" s="11"/>
    </row>
    <row r="1992" ht="12.75">
      <c r="Q1992" s="11"/>
    </row>
    <row r="1993" ht="12.75">
      <c r="Q1993" s="11"/>
    </row>
    <row r="1994" ht="12.75">
      <c r="Q1994" s="11"/>
    </row>
    <row r="1995" ht="12.75">
      <c r="Q1995" s="11"/>
    </row>
    <row r="1996" ht="12.75">
      <c r="Q1996" s="11"/>
    </row>
    <row r="1997" ht="12.75">
      <c r="Q1997" s="11"/>
    </row>
    <row r="1998" ht="12.75">
      <c r="Q1998" s="11"/>
    </row>
    <row r="1999" ht="12.75">
      <c r="Q1999" s="11"/>
    </row>
    <row r="2000" ht="12.75">
      <c r="Q2000" s="11"/>
    </row>
    <row r="2001" ht="12.75">
      <c r="Q2001" s="11"/>
    </row>
    <row r="2002" ht="12.75">
      <c r="Q2002" s="11"/>
    </row>
    <row r="2003" ht="12.75">
      <c r="Q2003" s="11"/>
    </row>
    <row r="2004" ht="12.75">
      <c r="Q2004" s="11"/>
    </row>
    <row r="2005" ht="12.75">
      <c r="Q2005" s="11"/>
    </row>
    <row r="2006" ht="12.75">
      <c r="Q2006" s="11"/>
    </row>
    <row r="2007" ht="12.75">
      <c r="Q2007" s="11"/>
    </row>
    <row r="2008" ht="12.75">
      <c r="Q2008" s="11"/>
    </row>
    <row r="2009" ht="12.75">
      <c r="Q2009" s="11"/>
    </row>
    <row r="2010" ht="12.75">
      <c r="Q2010" s="11"/>
    </row>
    <row r="2011" ht="12.75">
      <c r="Q2011" s="11"/>
    </row>
    <row r="2012" ht="12.75">
      <c r="Q2012" s="11"/>
    </row>
    <row r="2013" ht="12.75">
      <c r="Q2013" s="11"/>
    </row>
    <row r="2014" ht="12.75">
      <c r="Q2014" s="11"/>
    </row>
    <row r="2015" ht="12.75">
      <c r="Q2015" s="11"/>
    </row>
    <row r="2016" ht="12.75">
      <c r="Q2016" s="11"/>
    </row>
    <row r="2017" ht="12.75">
      <c r="Q2017" s="11"/>
    </row>
    <row r="2018" ht="12.75">
      <c r="Q2018" s="11"/>
    </row>
    <row r="2019" ht="12.75">
      <c r="Q2019" s="11"/>
    </row>
    <row r="2020" ht="12.75">
      <c r="Q2020" s="11"/>
    </row>
    <row r="2021" ht="12.75">
      <c r="Q2021" s="11"/>
    </row>
    <row r="2022" ht="12.75">
      <c r="Q2022" s="11"/>
    </row>
    <row r="2023" ht="12.75">
      <c r="Q2023" s="11"/>
    </row>
    <row r="2024" ht="12.75">
      <c r="Q2024" s="11"/>
    </row>
    <row r="2025" ht="12.75">
      <c r="Q2025" s="11"/>
    </row>
    <row r="2026" ht="12.75">
      <c r="Q2026" s="11"/>
    </row>
    <row r="2027" ht="12.75">
      <c r="Q2027" s="11"/>
    </row>
    <row r="2028" ht="12.75">
      <c r="Q2028" s="11"/>
    </row>
    <row r="2029" ht="12.75">
      <c r="Q2029" s="11"/>
    </row>
    <row r="2030" ht="12.75">
      <c r="Q2030" s="11"/>
    </row>
    <row r="2031" ht="12.75">
      <c r="Q2031" s="11"/>
    </row>
    <row r="2032" ht="12.75">
      <c r="Q2032" s="11"/>
    </row>
    <row r="2033" ht="12.75">
      <c r="Q2033" s="11"/>
    </row>
    <row r="2034" ht="12.75">
      <c r="Q2034" s="11"/>
    </row>
    <row r="2035" ht="12.75">
      <c r="Q2035" s="11"/>
    </row>
    <row r="2036" ht="12.75">
      <c r="Q2036" s="11"/>
    </row>
    <row r="2037" ht="12.75">
      <c r="Q2037" s="11"/>
    </row>
    <row r="2038" ht="12.75">
      <c r="Q2038" s="11"/>
    </row>
    <row r="2039" ht="12.75">
      <c r="Q2039" s="11"/>
    </row>
    <row r="2040" ht="12.75">
      <c r="Q2040" s="11"/>
    </row>
    <row r="2041" ht="12.75">
      <c r="Q2041" s="11"/>
    </row>
    <row r="2042" ht="12.75">
      <c r="Q2042" s="11"/>
    </row>
    <row r="2043" ht="12.75">
      <c r="Q2043" s="11"/>
    </row>
    <row r="2044" ht="12.75">
      <c r="Q2044" s="11"/>
    </row>
    <row r="2045" ht="12.75">
      <c r="Q2045" s="11"/>
    </row>
    <row r="2046" ht="12.75">
      <c r="Q2046" s="11"/>
    </row>
    <row r="2047" ht="12.75">
      <c r="Q2047" s="11"/>
    </row>
    <row r="2048" ht="12.75">
      <c r="Q2048" s="11"/>
    </row>
    <row r="2049" ht="12.75">
      <c r="Q2049" s="11"/>
    </row>
    <row r="2050" ht="12.75">
      <c r="Q2050" s="11"/>
    </row>
    <row r="2051" ht="12.75">
      <c r="Q2051" s="11"/>
    </row>
    <row r="2052" ht="12.75">
      <c r="Q2052" s="11"/>
    </row>
    <row r="2053" ht="12.75">
      <c r="Q2053" s="11"/>
    </row>
    <row r="2054" ht="12.75">
      <c r="Q2054" s="11"/>
    </row>
    <row r="2055" ht="12.75">
      <c r="Q2055" s="11"/>
    </row>
    <row r="2056" ht="12.75">
      <c r="Q2056" s="11"/>
    </row>
    <row r="2057" ht="12.75">
      <c r="Q2057" s="11"/>
    </row>
    <row r="2058" ht="12.75">
      <c r="Q2058" s="11"/>
    </row>
    <row r="2059" ht="12.75">
      <c r="Q2059" s="11"/>
    </row>
    <row r="2060" ht="12.75">
      <c r="Q2060" s="11"/>
    </row>
    <row r="2061" ht="12.75">
      <c r="Q2061" s="11"/>
    </row>
    <row r="2062" ht="12.75">
      <c r="Q2062" s="11"/>
    </row>
    <row r="2063" ht="12.75">
      <c r="Q2063" s="11"/>
    </row>
    <row r="2064" ht="12.75">
      <c r="Q2064" s="11"/>
    </row>
    <row r="2065" ht="12.75">
      <c r="Q2065" s="11"/>
    </row>
    <row r="2066" ht="12.75">
      <c r="Q2066" s="11"/>
    </row>
    <row r="2067" ht="12.75">
      <c r="Q2067" s="11"/>
    </row>
    <row r="2068" ht="12.75">
      <c r="Q2068" s="11"/>
    </row>
    <row r="2069" ht="12.75">
      <c r="Q2069" s="11"/>
    </row>
    <row r="2070" ht="12.75">
      <c r="Q2070" s="11"/>
    </row>
    <row r="2071" ht="12.75">
      <c r="Q2071" s="11"/>
    </row>
    <row r="2072" ht="12.75">
      <c r="Q2072" s="11"/>
    </row>
    <row r="2073" ht="12.75">
      <c r="Q2073" s="11"/>
    </row>
    <row r="2074" ht="12.75">
      <c r="Q2074" s="11"/>
    </row>
    <row r="2075" ht="12.75">
      <c r="Q2075" s="11"/>
    </row>
    <row r="2076" ht="12.75">
      <c r="Q2076" s="11"/>
    </row>
    <row r="2077" ht="12.75">
      <c r="Q2077" s="11"/>
    </row>
    <row r="2078" ht="12.75">
      <c r="Q2078" s="11"/>
    </row>
    <row r="2079" ht="12.75">
      <c r="Q2079" s="11"/>
    </row>
    <row r="2080" ht="12.75">
      <c r="Q2080" s="11"/>
    </row>
    <row r="2081" ht="12.75">
      <c r="Q2081" s="11"/>
    </row>
    <row r="2082" ht="12.75">
      <c r="Q2082" s="11"/>
    </row>
    <row r="2083" ht="12.75">
      <c r="Q2083" s="11"/>
    </row>
    <row r="2084" ht="12.75">
      <c r="Q2084" s="11"/>
    </row>
    <row r="2085" ht="12.75">
      <c r="Q2085" s="11"/>
    </row>
    <row r="2086" ht="12.75">
      <c r="Q2086" s="11"/>
    </row>
    <row r="2087" ht="12.75">
      <c r="Q2087" s="11"/>
    </row>
    <row r="2088" ht="12.75">
      <c r="Q2088" s="11"/>
    </row>
    <row r="2089" ht="12.75">
      <c r="Q2089" s="11"/>
    </row>
    <row r="2090" ht="12.75">
      <c r="Q2090" s="11"/>
    </row>
    <row r="2091" ht="12.75">
      <c r="Q2091" s="11"/>
    </row>
    <row r="2092" ht="12.75">
      <c r="Q2092" s="11"/>
    </row>
    <row r="2093" ht="12.75">
      <c r="Q2093" s="11"/>
    </row>
    <row r="2094" ht="12.75">
      <c r="Q2094" s="11"/>
    </row>
    <row r="2095" ht="12.75">
      <c r="Q2095" s="11"/>
    </row>
    <row r="2096" ht="12.75">
      <c r="Q2096" s="11"/>
    </row>
    <row r="2097" ht="12.75">
      <c r="Q2097" s="11"/>
    </row>
    <row r="2098" ht="12.75">
      <c r="Q2098" s="11"/>
    </row>
    <row r="2099" ht="12.75">
      <c r="Q2099" s="11"/>
    </row>
    <row r="2100" ht="12.75">
      <c r="Q2100" s="11"/>
    </row>
    <row r="2101" ht="12.75">
      <c r="Q2101" s="11"/>
    </row>
    <row r="2102" ht="12.75">
      <c r="Q2102" s="11"/>
    </row>
    <row r="2103" ht="12.75">
      <c r="Q2103" s="11"/>
    </row>
    <row r="2104" ht="12.75">
      <c r="Q2104" s="11"/>
    </row>
    <row r="2105" ht="12.75">
      <c r="Q2105" s="11"/>
    </row>
    <row r="2106" ht="12.75">
      <c r="Q2106" s="11"/>
    </row>
    <row r="2107" ht="12.75">
      <c r="Q2107" s="11"/>
    </row>
    <row r="2108" ht="12.75">
      <c r="Q2108" s="11"/>
    </row>
    <row r="2109" ht="12.75">
      <c r="Q2109" s="11"/>
    </row>
    <row r="2110" ht="12.75">
      <c r="Q2110" s="11"/>
    </row>
    <row r="2111" ht="12.75">
      <c r="Q2111" s="11"/>
    </row>
    <row r="2112" ht="12.75">
      <c r="Q2112" s="11"/>
    </row>
    <row r="2113" ht="12.75">
      <c r="Q2113" s="11"/>
    </row>
    <row r="2114" ht="12.75">
      <c r="Q2114" s="11"/>
    </row>
    <row r="2115" ht="12.75">
      <c r="Q2115" s="11"/>
    </row>
    <row r="2116" ht="12.75">
      <c r="Q2116" s="11"/>
    </row>
    <row r="2117" ht="12.75">
      <c r="Q2117" s="11"/>
    </row>
    <row r="2118" ht="12.75">
      <c r="Q2118" s="11"/>
    </row>
    <row r="2119" ht="12.75">
      <c r="Q2119" s="11"/>
    </row>
    <row r="2120" ht="12.75">
      <c r="Q2120" s="11"/>
    </row>
    <row r="2121" ht="12.75">
      <c r="Q2121" s="11"/>
    </row>
    <row r="2122" ht="12.75">
      <c r="Q2122" s="11"/>
    </row>
    <row r="2123" ht="12.75">
      <c r="Q2123" s="11"/>
    </row>
    <row r="2124" ht="12.75">
      <c r="Q2124" s="11"/>
    </row>
    <row r="2125" ht="12.75">
      <c r="Q2125" s="11"/>
    </row>
    <row r="2126" ht="12.75">
      <c r="Q2126" s="11"/>
    </row>
    <row r="2127" ht="12.75">
      <c r="Q2127" s="11"/>
    </row>
    <row r="2128" ht="12.75">
      <c r="Q2128" s="11"/>
    </row>
    <row r="2129" ht="12.75">
      <c r="Q2129" s="11"/>
    </row>
    <row r="2130" ht="12.75">
      <c r="Q2130" s="11"/>
    </row>
    <row r="2131" ht="12.75">
      <c r="Q2131" s="11"/>
    </row>
    <row r="2132" ht="12.75">
      <c r="Q2132" s="11"/>
    </row>
    <row r="2133" ht="12.75">
      <c r="Q2133" s="11"/>
    </row>
    <row r="2134" ht="12.75">
      <c r="Q2134" s="11"/>
    </row>
    <row r="2135" ht="12.75">
      <c r="Q2135" s="11"/>
    </row>
    <row r="2136" ht="12.75">
      <c r="Q2136" s="11"/>
    </row>
    <row r="2137" ht="12.75">
      <c r="Q2137" s="11"/>
    </row>
    <row r="2138" ht="12.75">
      <c r="Q2138" s="11"/>
    </row>
    <row r="2139" ht="12.75">
      <c r="Q2139" s="11"/>
    </row>
    <row r="2140" ht="12.75">
      <c r="Q2140" s="11"/>
    </row>
    <row r="2141" ht="12.75">
      <c r="Q2141" s="11"/>
    </row>
    <row r="2142" ht="12.75">
      <c r="Q2142" s="11"/>
    </row>
    <row r="2143" ht="12.75">
      <c r="Q2143" s="11"/>
    </row>
    <row r="2144" ht="12.75">
      <c r="Q2144" s="11"/>
    </row>
    <row r="2145" ht="12.75">
      <c r="Q2145" s="11"/>
    </row>
    <row r="2146" ht="12.75">
      <c r="Q2146" s="11"/>
    </row>
    <row r="2147" ht="12.75">
      <c r="Q2147" s="11"/>
    </row>
    <row r="2148" ht="12.75">
      <c r="Q2148" s="11"/>
    </row>
    <row r="2149" ht="12.75">
      <c r="Q2149" s="11"/>
    </row>
    <row r="2150" ht="12.75">
      <c r="Q2150" s="11"/>
    </row>
    <row r="2151" ht="12.75">
      <c r="Q2151" s="11"/>
    </row>
    <row r="2152" ht="12.75">
      <c r="Q2152" s="11"/>
    </row>
    <row r="2153" ht="12.75">
      <c r="Q2153" s="11"/>
    </row>
    <row r="2154" ht="12.75">
      <c r="Q2154" s="11"/>
    </row>
    <row r="2155" ht="12.75">
      <c r="Q2155" s="11"/>
    </row>
    <row r="2156" ht="12.75">
      <c r="Q2156" s="11"/>
    </row>
    <row r="2157" ht="12.75">
      <c r="Q2157" s="11"/>
    </row>
    <row r="2158" ht="12.75">
      <c r="Q2158" s="11"/>
    </row>
    <row r="2159" ht="12.75">
      <c r="Q2159" s="11"/>
    </row>
    <row r="2160" ht="12.75">
      <c r="Q2160" s="11"/>
    </row>
    <row r="2161" ht="12.75">
      <c r="Q2161" s="11"/>
    </row>
    <row r="2162" ht="12.75">
      <c r="Q2162" s="11"/>
    </row>
    <row r="2163" ht="12.75">
      <c r="Q2163" s="11"/>
    </row>
    <row r="2164" ht="12.75">
      <c r="Q2164" s="11"/>
    </row>
    <row r="2165" ht="12.75">
      <c r="Q2165" s="11"/>
    </row>
    <row r="2166" ht="12.75">
      <c r="Q2166" s="11"/>
    </row>
    <row r="2167" ht="12.75">
      <c r="Q2167" s="11"/>
    </row>
    <row r="2168" ht="12.75">
      <c r="Q2168" s="11"/>
    </row>
    <row r="2169" ht="12.75">
      <c r="Q2169" s="11"/>
    </row>
    <row r="2170" ht="12.75">
      <c r="Q2170" s="11"/>
    </row>
    <row r="2171" ht="12.75">
      <c r="Q2171" s="11"/>
    </row>
    <row r="2172" ht="12.75">
      <c r="Q2172" s="11"/>
    </row>
    <row r="2173" ht="12.75">
      <c r="Q2173" s="11"/>
    </row>
    <row r="2174" ht="12.75">
      <c r="Q2174" s="11"/>
    </row>
    <row r="2175" ht="12.75">
      <c r="Q2175" s="11"/>
    </row>
    <row r="2176" ht="12.75">
      <c r="Q2176" s="11"/>
    </row>
    <row r="2177" ht="12.75">
      <c r="Q2177" s="11"/>
    </row>
    <row r="2178" ht="12.75">
      <c r="Q2178" s="11"/>
    </row>
    <row r="2179" ht="12.75">
      <c r="Q2179" s="11"/>
    </row>
    <row r="2180" ht="12.75">
      <c r="Q2180" s="11"/>
    </row>
    <row r="2181" ht="12.75">
      <c r="Q2181" s="11"/>
    </row>
    <row r="2182" ht="12.75">
      <c r="Q2182" s="11"/>
    </row>
    <row r="2183" ht="12.75">
      <c r="Q2183" s="11"/>
    </row>
    <row r="2184" ht="12.75">
      <c r="Q2184" s="11"/>
    </row>
    <row r="2185" ht="12.75">
      <c r="Q2185" s="11"/>
    </row>
    <row r="2186" ht="12.75">
      <c r="Q2186" s="11"/>
    </row>
    <row r="2187" ht="12.75">
      <c r="Q2187" s="11"/>
    </row>
    <row r="2188" ht="12.75">
      <c r="Q2188" s="11"/>
    </row>
    <row r="2189" ht="12.75">
      <c r="Q2189" s="11"/>
    </row>
    <row r="2190" ht="12.75">
      <c r="Q2190" s="11"/>
    </row>
    <row r="2191" ht="12.75">
      <c r="Q2191" s="11"/>
    </row>
    <row r="2192" ht="12.75">
      <c r="Q2192" s="11"/>
    </row>
    <row r="2193" ht="12.75">
      <c r="Q2193" s="11"/>
    </row>
    <row r="2194" ht="12.75">
      <c r="Q2194" s="11"/>
    </row>
    <row r="2195" ht="12.75">
      <c r="Q2195" s="11"/>
    </row>
    <row r="2196" ht="12.75">
      <c r="Q2196" s="11"/>
    </row>
    <row r="2197" ht="12.75">
      <c r="Q2197" s="11"/>
    </row>
    <row r="2198" ht="12.75">
      <c r="Q2198" s="11"/>
    </row>
    <row r="2199" ht="12.75">
      <c r="Q2199" s="11"/>
    </row>
    <row r="2200" ht="12.75">
      <c r="Q2200" s="11"/>
    </row>
    <row r="2201" ht="12.75">
      <c r="Q2201" s="11"/>
    </row>
    <row r="2202" ht="12.75">
      <c r="Q2202" s="11"/>
    </row>
    <row r="2203" ht="12.75">
      <c r="Q2203" s="11"/>
    </row>
    <row r="2204" ht="12.75">
      <c r="Q2204" s="11"/>
    </row>
    <row r="2205" ht="12.75">
      <c r="Q2205" s="11"/>
    </row>
    <row r="2206" ht="12.75">
      <c r="Q2206" s="11"/>
    </row>
    <row r="2207" ht="12.75">
      <c r="Q2207" s="11"/>
    </row>
    <row r="2208" ht="12.75">
      <c r="Q2208" s="11"/>
    </row>
    <row r="2209" ht="12.75">
      <c r="Q2209" s="11"/>
    </row>
    <row r="2210" ht="12.75">
      <c r="Q2210" s="11"/>
    </row>
    <row r="2211" ht="12.75">
      <c r="Q2211" s="11"/>
    </row>
    <row r="2212" ht="12.75">
      <c r="Q2212" s="11"/>
    </row>
    <row r="2213" ht="12.75">
      <c r="Q2213" s="11"/>
    </row>
    <row r="2214" ht="12.75">
      <c r="Q2214" s="11"/>
    </row>
    <row r="2215" ht="12.75">
      <c r="Q2215" s="11"/>
    </row>
    <row r="2216" ht="12.75">
      <c r="Q2216" s="11"/>
    </row>
    <row r="2217" ht="12.75">
      <c r="Q2217" s="11"/>
    </row>
    <row r="2218" ht="12.75">
      <c r="Q2218" s="11"/>
    </row>
    <row r="2219" ht="12.75">
      <c r="Q2219" s="11"/>
    </row>
    <row r="2220" ht="12.75">
      <c r="Q2220" s="11"/>
    </row>
    <row r="2221" ht="12.75">
      <c r="Q2221" s="11"/>
    </row>
    <row r="2222" ht="12.75">
      <c r="Q2222" s="11"/>
    </row>
    <row r="2223" ht="12.75">
      <c r="Q2223" s="11"/>
    </row>
    <row r="2224" ht="12.75">
      <c r="Q2224" s="11"/>
    </row>
    <row r="2225" ht="12.75">
      <c r="Q2225" s="11"/>
    </row>
    <row r="2226" ht="12.75">
      <c r="Q2226" s="11"/>
    </row>
    <row r="2227" ht="12.75">
      <c r="Q2227" s="11"/>
    </row>
    <row r="2228" ht="12.75">
      <c r="Q2228" s="11"/>
    </row>
    <row r="2229" ht="12.75">
      <c r="Q2229" s="11"/>
    </row>
    <row r="2230" ht="12.75">
      <c r="Q2230" s="11"/>
    </row>
    <row r="2231" ht="12.75">
      <c r="Q2231" s="11"/>
    </row>
    <row r="2232" ht="12.75">
      <c r="Q2232" s="11"/>
    </row>
    <row r="2233" ht="12.75">
      <c r="Q2233" s="11"/>
    </row>
    <row r="2234" ht="12.75">
      <c r="Q2234" s="11"/>
    </row>
    <row r="2235" ht="12.75">
      <c r="Q2235" s="11"/>
    </row>
    <row r="2236" ht="12.75">
      <c r="Q2236" s="11"/>
    </row>
    <row r="2237" ht="12.75">
      <c r="Q2237" s="11"/>
    </row>
    <row r="2238" ht="12.75">
      <c r="Q2238" s="11"/>
    </row>
    <row r="2239" ht="12.75">
      <c r="Q2239" s="11"/>
    </row>
    <row r="2240" ht="12.75">
      <c r="Q2240" s="11"/>
    </row>
    <row r="2241" ht="12.75">
      <c r="Q2241" s="11"/>
    </row>
    <row r="2242" ht="12.75">
      <c r="Q2242" s="11"/>
    </row>
    <row r="2243" ht="12.75">
      <c r="Q2243" s="11"/>
    </row>
    <row r="2244" ht="12.75">
      <c r="Q2244" s="11"/>
    </row>
    <row r="2245" ht="12.75">
      <c r="Q2245" s="11"/>
    </row>
    <row r="2246" ht="12.75">
      <c r="Q2246" s="11"/>
    </row>
    <row r="2247" ht="12.75">
      <c r="Q2247" s="11"/>
    </row>
    <row r="2248" ht="12.75">
      <c r="Q2248" s="11"/>
    </row>
    <row r="2249" ht="12.75">
      <c r="Q2249" s="11"/>
    </row>
    <row r="2250" ht="12.75">
      <c r="Q2250" s="11"/>
    </row>
    <row r="2251" ht="12.75">
      <c r="Q2251" s="11"/>
    </row>
    <row r="2252" ht="12.75">
      <c r="Q2252" s="11"/>
    </row>
    <row r="2253" ht="12.75">
      <c r="Q2253" s="11"/>
    </row>
    <row r="2254" ht="12.75">
      <c r="Q2254" s="11"/>
    </row>
    <row r="2255" ht="12.75">
      <c r="Q2255" s="11"/>
    </row>
    <row r="2256" ht="12.75">
      <c r="Q2256" s="11"/>
    </row>
    <row r="2257" ht="12.75">
      <c r="Q2257" s="11"/>
    </row>
    <row r="2258" ht="12.75">
      <c r="Q2258" s="11"/>
    </row>
    <row r="2259" ht="12.75">
      <c r="Q2259" s="11"/>
    </row>
    <row r="2260" ht="12.75">
      <c r="Q2260" s="11"/>
    </row>
    <row r="2261" ht="12.75">
      <c r="Q2261" s="11"/>
    </row>
    <row r="2262" ht="12.75">
      <c r="Q2262" s="11"/>
    </row>
    <row r="2263" ht="12.75">
      <c r="Q2263" s="11"/>
    </row>
    <row r="2264" ht="12.75">
      <c r="Q2264" s="11"/>
    </row>
    <row r="2265" ht="12.75">
      <c r="Q2265" s="11"/>
    </row>
    <row r="2266" ht="12.75">
      <c r="Q2266" s="11"/>
    </row>
    <row r="2267" ht="12.75">
      <c r="Q2267" s="11"/>
    </row>
    <row r="2268" ht="12.75">
      <c r="Q2268" s="11"/>
    </row>
    <row r="2269" ht="12.75">
      <c r="Q2269" s="11"/>
    </row>
    <row r="2270" ht="12.75">
      <c r="Q2270" s="11"/>
    </row>
    <row r="2271" ht="12.75">
      <c r="Q2271" s="11"/>
    </row>
    <row r="2272" ht="12.75">
      <c r="Q2272" s="11"/>
    </row>
    <row r="2273" ht="12.75">
      <c r="Q2273" s="11"/>
    </row>
    <row r="2274" ht="12.75">
      <c r="Q2274" s="11"/>
    </row>
    <row r="2275" ht="12.75">
      <c r="Q2275" s="11"/>
    </row>
    <row r="2276" ht="12.75">
      <c r="Q2276" s="11"/>
    </row>
    <row r="2277" ht="12.75">
      <c r="Q2277" s="11"/>
    </row>
    <row r="2278" ht="12.75">
      <c r="Q2278" s="11"/>
    </row>
    <row r="2279" ht="12.75">
      <c r="Q2279" s="11"/>
    </row>
    <row r="2280" ht="12.75">
      <c r="Q2280" s="11"/>
    </row>
    <row r="2281" ht="12.75">
      <c r="Q2281" s="11"/>
    </row>
    <row r="2282" ht="12.75">
      <c r="Q2282" s="11"/>
    </row>
    <row r="2283" ht="12.75">
      <c r="Q2283" s="11"/>
    </row>
    <row r="2284" ht="12.75">
      <c r="Q2284" s="11"/>
    </row>
    <row r="2285" ht="12.75">
      <c r="Q2285" s="11"/>
    </row>
    <row r="2286" ht="12.75">
      <c r="Q2286" s="11"/>
    </row>
    <row r="2287" ht="12.75">
      <c r="Q2287" s="11"/>
    </row>
    <row r="2288" ht="12.75">
      <c r="Q2288" s="11"/>
    </row>
    <row r="2289" ht="12.75">
      <c r="Q2289" s="11"/>
    </row>
    <row r="2290" ht="12.75">
      <c r="Q2290" s="11"/>
    </row>
    <row r="2291" ht="12.75">
      <c r="Q2291" s="11"/>
    </row>
    <row r="2292" ht="12.75">
      <c r="Q2292" s="11"/>
    </row>
    <row r="2293" ht="12.75">
      <c r="Q2293" s="11"/>
    </row>
    <row r="2294" ht="12.75">
      <c r="Q2294" s="11"/>
    </row>
    <row r="2295" ht="12.75">
      <c r="Q2295" s="11"/>
    </row>
    <row r="2296" ht="12.75">
      <c r="Q2296" s="11"/>
    </row>
    <row r="2297" ht="12.75">
      <c r="Q2297" s="11"/>
    </row>
    <row r="2298" ht="12.75">
      <c r="Q2298" s="11"/>
    </row>
    <row r="2299" ht="12.75">
      <c r="Q2299" s="11"/>
    </row>
    <row r="2300" ht="12.75">
      <c r="Q2300" s="11"/>
    </row>
    <row r="2301" ht="12.75">
      <c r="Q2301" s="11"/>
    </row>
    <row r="2302" ht="12.75">
      <c r="Q2302" s="11"/>
    </row>
    <row r="2303" ht="12.75">
      <c r="Q2303" s="11"/>
    </row>
    <row r="2304" ht="12.75">
      <c r="Q2304" s="11"/>
    </row>
    <row r="2305" ht="12.75">
      <c r="Q2305" s="11"/>
    </row>
    <row r="2306" ht="12.75">
      <c r="Q2306" s="11"/>
    </row>
    <row r="2307" ht="12.75">
      <c r="Q2307" s="11"/>
    </row>
    <row r="2308" ht="12.75">
      <c r="Q2308" s="11"/>
    </row>
    <row r="2309" ht="12.75">
      <c r="Q2309" s="11"/>
    </row>
    <row r="2310" ht="12.75">
      <c r="Q2310" s="11"/>
    </row>
    <row r="2311" ht="12.75">
      <c r="Q2311" s="11"/>
    </row>
    <row r="2312" ht="12.75">
      <c r="Q2312" s="11"/>
    </row>
    <row r="2313" ht="12.75">
      <c r="Q2313" s="11"/>
    </row>
    <row r="2314" ht="12.75">
      <c r="Q2314" s="11"/>
    </row>
    <row r="2315" ht="12.75">
      <c r="Q2315" s="11"/>
    </row>
    <row r="2316" ht="12.75">
      <c r="Q2316" s="11"/>
    </row>
    <row r="2317" ht="12.75">
      <c r="Q2317" s="11"/>
    </row>
    <row r="2318" ht="12.75">
      <c r="Q2318" s="11"/>
    </row>
    <row r="2319" ht="12.75">
      <c r="Q2319" s="11"/>
    </row>
    <row r="2320" ht="12.75">
      <c r="Q2320" s="11"/>
    </row>
    <row r="2321" ht="12.75">
      <c r="Q2321" s="11"/>
    </row>
    <row r="2322" ht="12.75">
      <c r="Q2322" s="11"/>
    </row>
    <row r="2323" ht="12.75">
      <c r="Q2323" s="11"/>
    </row>
    <row r="2324" ht="12.75">
      <c r="Q2324" s="11"/>
    </row>
    <row r="2325" ht="12.75">
      <c r="Q2325" s="11"/>
    </row>
    <row r="2326" ht="12.75">
      <c r="Q2326" s="11"/>
    </row>
    <row r="2327" ht="12.75">
      <c r="Q2327" s="11"/>
    </row>
    <row r="2328" ht="12.75">
      <c r="Q2328" s="11"/>
    </row>
    <row r="2329" ht="12.75">
      <c r="Q2329" s="11"/>
    </row>
    <row r="2330" ht="12.75">
      <c r="Q2330" s="11"/>
    </row>
    <row r="2331" ht="12.75">
      <c r="Q2331" s="11"/>
    </row>
    <row r="2332" ht="12.75">
      <c r="Q2332" s="11"/>
    </row>
    <row r="2333" ht="12.75">
      <c r="Q2333" s="11"/>
    </row>
    <row r="2334" ht="12.75">
      <c r="Q2334" s="11"/>
    </row>
    <row r="2335" ht="12.75">
      <c r="Q2335" s="11"/>
    </row>
    <row r="2336" ht="12.75">
      <c r="Q2336" s="11"/>
    </row>
    <row r="2337" ht="12.75">
      <c r="Q2337" s="11"/>
    </row>
    <row r="2338" ht="12.75">
      <c r="Q2338" s="11"/>
    </row>
    <row r="2339" ht="12.75">
      <c r="Q2339" s="11"/>
    </row>
    <row r="2340" ht="12.75">
      <c r="Q2340" s="11"/>
    </row>
    <row r="2341" ht="12.75">
      <c r="Q2341" s="11"/>
    </row>
    <row r="2342" ht="12.75">
      <c r="Q2342" s="11"/>
    </row>
    <row r="2343" ht="12.75">
      <c r="Q2343" s="11"/>
    </row>
    <row r="2344" ht="12.75">
      <c r="Q2344" s="11"/>
    </row>
    <row r="2345" ht="12.75">
      <c r="Q2345" s="11"/>
    </row>
    <row r="2346" ht="12.75">
      <c r="Q2346" s="11"/>
    </row>
    <row r="2347" ht="12.75">
      <c r="Q2347" s="11"/>
    </row>
    <row r="2348" ht="12.75">
      <c r="Q2348" s="11"/>
    </row>
    <row r="2349" ht="12.75">
      <c r="Q2349" s="11"/>
    </row>
    <row r="2350" ht="12.75">
      <c r="Q2350" s="11"/>
    </row>
    <row r="2351" ht="12.75">
      <c r="Q2351" s="11"/>
    </row>
    <row r="2352" ht="12.75">
      <c r="Q2352" s="11"/>
    </row>
    <row r="2353" ht="12.75">
      <c r="Q2353" s="11"/>
    </row>
    <row r="2354" ht="12.75">
      <c r="Q2354" s="11"/>
    </row>
    <row r="2355" ht="12.75">
      <c r="Q2355" s="11"/>
    </row>
    <row r="2356" ht="12.75">
      <c r="Q2356" s="11"/>
    </row>
    <row r="2357" ht="12.75">
      <c r="Q2357" s="11"/>
    </row>
    <row r="2358" ht="12.75">
      <c r="Q2358" s="11"/>
    </row>
    <row r="2359" ht="12.75">
      <c r="Q2359" s="11"/>
    </row>
    <row r="2360" ht="12.75">
      <c r="Q2360" s="11"/>
    </row>
    <row r="2361" ht="12.75">
      <c r="Q2361" s="11"/>
    </row>
    <row r="2362" ht="12.75">
      <c r="Q2362" s="11"/>
    </row>
    <row r="2363" ht="12.75">
      <c r="Q2363" s="11"/>
    </row>
    <row r="2364" ht="12.75">
      <c r="Q2364" s="11"/>
    </row>
    <row r="2365" ht="12.75">
      <c r="Q2365" s="11"/>
    </row>
    <row r="2366" ht="12.75">
      <c r="Q2366" s="11"/>
    </row>
    <row r="2367" ht="12.75">
      <c r="Q2367" s="11"/>
    </row>
    <row r="2368" ht="12.75">
      <c r="Q2368" s="11"/>
    </row>
    <row r="2369" ht="12.75">
      <c r="Q2369" s="11"/>
    </row>
    <row r="2370" ht="12.75">
      <c r="Q2370" s="11"/>
    </row>
    <row r="2371" ht="12.75">
      <c r="Q2371" s="11"/>
    </row>
    <row r="2372" ht="12.75">
      <c r="Q2372" s="11"/>
    </row>
    <row r="2373" ht="12.75">
      <c r="Q2373" s="11"/>
    </row>
    <row r="2374" ht="12.75">
      <c r="Q2374" s="11"/>
    </row>
    <row r="2375" ht="12.75">
      <c r="Q2375" s="11"/>
    </row>
    <row r="2376" ht="12.75">
      <c r="Q2376" s="11"/>
    </row>
    <row r="2377" ht="12.75">
      <c r="Q2377" s="11"/>
    </row>
    <row r="2378" ht="12.75">
      <c r="Q2378" s="11"/>
    </row>
    <row r="2379" ht="12.75">
      <c r="Q2379" s="11"/>
    </row>
    <row r="2380" ht="12.75">
      <c r="Q2380" s="11"/>
    </row>
    <row r="2381" ht="12.75">
      <c r="Q2381" s="11"/>
    </row>
    <row r="2382" ht="12.75">
      <c r="Q2382" s="11"/>
    </row>
    <row r="2383" ht="12.75">
      <c r="Q2383" s="11"/>
    </row>
    <row r="2384" ht="12.75">
      <c r="Q2384" s="11"/>
    </row>
    <row r="2385" ht="12.75">
      <c r="Q2385" s="11"/>
    </row>
    <row r="2386" ht="12.75">
      <c r="Q2386" s="11"/>
    </row>
    <row r="2387" ht="12.75">
      <c r="Q2387" s="11"/>
    </row>
    <row r="2388" ht="12.75">
      <c r="Q2388" s="11"/>
    </row>
    <row r="2389" ht="12.75">
      <c r="Q2389" s="11"/>
    </row>
    <row r="2390" ht="12.75">
      <c r="Q2390" s="11"/>
    </row>
    <row r="2391" ht="12.75">
      <c r="Q2391" s="11"/>
    </row>
    <row r="2392" ht="12.75">
      <c r="Q2392" s="11"/>
    </row>
    <row r="2393" ht="12.75">
      <c r="Q2393" s="11"/>
    </row>
    <row r="2394" ht="12.75">
      <c r="Q2394" s="11"/>
    </row>
    <row r="2395" ht="12.75">
      <c r="Q2395" s="11"/>
    </row>
    <row r="2396" ht="12.75">
      <c r="Q2396" s="11"/>
    </row>
    <row r="2397" ht="12.75">
      <c r="Q2397" s="11"/>
    </row>
    <row r="2398" ht="12.75">
      <c r="Q2398" s="11"/>
    </row>
    <row r="2399" ht="12.75">
      <c r="Q2399" s="11"/>
    </row>
    <row r="2400" ht="12.75">
      <c r="Q2400" s="11"/>
    </row>
    <row r="2401" ht="12.75">
      <c r="Q2401" s="11"/>
    </row>
    <row r="2402" ht="12.75">
      <c r="Q2402" s="11"/>
    </row>
    <row r="2403" ht="12.75">
      <c r="Q2403" s="11"/>
    </row>
    <row r="2404" ht="12.75">
      <c r="Q2404" s="11"/>
    </row>
    <row r="2405" ht="12.75">
      <c r="Q2405" s="11"/>
    </row>
    <row r="2406" ht="12.75">
      <c r="Q2406" s="11"/>
    </row>
    <row r="2407" ht="12.75">
      <c r="Q2407" s="11"/>
    </row>
    <row r="2408" ht="12.75">
      <c r="Q2408" s="11"/>
    </row>
    <row r="2409" ht="12.75">
      <c r="Q2409" s="11"/>
    </row>
    <row r="2410" ht="12.75">
      <c r="Q2410" s="11"/>
    </row>
    <row r="2411" ht="12.75">
      <c r="Q2411" s="11"/>
    </row>
    <row r="2412" ht="12.75">
      <c r="Q2412" s="11"/>
    </row>
    <row r="2413" ht="12.75">
      <c r="Q2413" s="11"/>
    </row>
    <row r="2414" ht="12.75">
      <c r="Q2414" s="11"/>
    </row>
    <row r="2415" ht="12.75">
      <c r="Q2415" s="11"/>
    </row>
    <row r="2416" ht="12.75">
      <c r="Q2416" s="11"/>
    </row>
    <row r="2417" ht="12.75">
      <c r="Q2417" s="11"/>
    </row>
    <row r="2418" ht="12.75">
      <c r="Q2418" s="11"/>
    </row>
    <row r="2419" ht="12.75">
      <c r="Q2419" s="11"/>
    </row>
    <row r="2420" ht="12.75">
      <c r="Q2420" s="11"/>
    </row>
    <row r="2421" ht="12.75">
      <c r="Q2421" s="11"/>
    </row>
    <row r="2422" ht="12.75">
      <c r="Q2422" s="11"/>
    </row>
    <row r="2423" ht="12.75">
      <c r="Q2423" s="11"/>
    </row>
    <row r="2424" ht="12.75">
      <c r="Q2424" s="11"/>
    </row>
    <row r="2425" ht="12.75">
      <c r="Q2425" s="11"/>
    </row>
    <row r="2426" ht="12.75">
      <c r="Q2426" s="11"/>
    </row>
    <row r="2427" ht="12.75">
      <c r="Q2427" s="11"/>
    </row>
    <row r="2428" ht="12.75">
      <c r="Q2428" s="11"/>
    </row>
    <row r="2429" ht="12.75">
      <c r="Q2429" s="11"/>
    </row>
    <row r="2430" ht="12.75">
      <c r="Q2430" s="11"/>
    </row>
    <row r="2431" ht="12.75">
      <c r="Q2431" s="11"/>
    </row>
    <row r="2432" ht="12.75">
      <c r="Q2432" s="11"/>
    </row>
    <row r="2433" ht="12.75">
      <c r="Q2433" s="11"/>
    </row>
    <row r="2434" ht="12.75">
      <c r="Q2434" s="11"/>
    </row>
    <row r="2435" ht="12.75">
      <c r="Q2435" s="11"/>
    </row>
    <row r="2436" ht="12.75">
      <c r="Q2436" s="11"/>
    </row>
    <row r="2437" ht="12.75">
      <c r="Q2437" s="11"/>
    </row>
    <row r="2438" ht="12.75">
      <c r="Q2438" s="11"/>
    </row>
    <row r="2439" ht="12.75">
      <c r="Q2439" s="11"/>
    </row>
    <row r="2440" ht="12.75">
      <c r="Q2440" s="11"/>
    </row>
    <row r="2441" ht="12.75">
      <c r="Q2441" s="11"/>
    </row>
    <row r="2442" ht="12.75">
      <c r="Q2442" s="11"/>
    </row>
    <row r="2443" ht="12.75">
      <c r="Q2443" s="11"/>
    </row>
    <row r="2444" ht="12.75">
      <c r="Q2444" s="11"/>
    </row>
    <row r="2445" ht="12.75">
      <c r="Q2445" s="11"/>
    </row>
    <row r="2446" ht="12.75">
      <c r="Q2446" s="11"/>
    </row>
    <row r="2447" ht="12.75">
      <c r="Q2447" s="11"/>
    </row>
    <row r="2448" ht="12.75">
      <c r="Q2448" s="11"/>
    </row>
    <row r="2449" ht="12.75">
      <c r="Q2449" s="11"/>
    </row>
    <row r="2450" ht="12.75">
      <c r="Q2450" s="11"/>
    </row>
    <row r="2451" ht="12.75">
      <c r="Q2451" s="11"/>
    </row>
    <row r="2452" ht="12.75">
      <c r="Q2452" s="11"/>
    </row>
    <row r="2453" ht="12.75">
      <c r="Q2453" s="11"/>
    </row>
    <row r="2454" ht="12.75">
      <c r="Q2454" s="11"/>
    </row>
    <row r="2455" ht="12.75">
      <c r="Q2455" s="11"/>
    </row>
    <row r="2456" ht="12.75">
      <c r="Q2456" s="11"/>
    </row>
    <row r="2457" ht="12.75">
      <c r="Q2457" s="11"/>
    </row>
    <row r="2458" ht="12.75">
      <c r="Q2458" s="11"/>
    </row>
    <row r="2459" ht="12.75">
      <c r="Q2459" s="11"/>
    </row>
    <row r="2460" ht="12.75">
      <c r="Q2460" s="11"/>
    </row>
    <row r="2461" ht="12.75">
      <c r="Q2461" s="11"/>
    </row>
    <row r="2462" ht="12.75">
      <c r="Q2462" s="11"/>
    </row>
    <row r="2463" ht="12.75">
      <c r="Q2463" s="11"/>
    </row>
    <row r="2464" ht="12.75">
      <c r="Q2464" s="11"/>
    </row>
    <row r="2465" ht="12.75">
      <c r="Q2465" s="11"/>
    </row>
    <row r="2466" ht="12.75">
      <c r="Q2466" s="11"/>
    </row>
    <row r="2467" ht="12.75">
      <c r="Q2467" s="11"/>
    </row>
    <row r="2468" ht="12.75">
      <c r="Q2468" s="11"/>
    </row>
    <row r="2469" ht="12.75">
      <c r="Q2469" s="11"/>
    </row>
    <row r="2470" ht="12.75">
      <c r="Q2470" s="11"/>
    </row>
    <row r="2471" ht="12.75">
      <c r="Q2471" s="11"/>
    </row>
    <row r="2472" ht="12.75">
      <c r="Q2472" s="11"/>
    </row>
    <row r="2473" ht="12.75">
      <c r="Q2473" s="11"/>
    </row>
    <row r="2474" ht="12.75">
      <c r="Q2474" s="11"/>
    </row>
    <row r="2475" ht="12.75">
      <c r="Q2475" s="11"/>
    </row>
    <row r="2476" ht="12.75">
      <c r="Q2476" s="11"/>
    </row>
    <row r="2477" ht="12.75">
      <c r="Q2477" s="11"/>
    </row>
    <row r="2478" ht="12.75">
      <c r="Q2478" s="11"/>
    </row>
    <row r="2479" ht="12.75">
      <c r="Q2479" s="11"/>
    </row>
    <row r="2480" ht="12.75">
      <c r="Q2480" s="11"/>
    </row>
    <row r="2481" ht="12.75">
      <c r="Q2481" s="11"/>
    </row>
    <row r="2482" ht="12.75">
      <c r="Q2482" s="11"/>
    </row>
    <row r="2483" ht="12.75">
      <c r="Q2483" s="11"/>
    </row>
    <row r="2484" ht="12.75">
      <c r="Q2484" s="11"/>
    </row>
    <row r="2485" ht="12.75">
      <c r="Q2485" s="11"/>
    </row>
    <row r="2486" ht="12.75">
      <c r="Q2486" s="11"/>
    </row>
    <row r="2487" ht="12.75">
      <c r="Q2487" s="11"/>
    </row>
    <row r="2488" ht="12.75">
      <c r="Q2488" s="11"/>
    </row>
    <row r="2489" ht="12.75">
      <c r="Q2489" s="11"/>
    </row>
    <row r="2490" ht="12.75">
      <c r="Q2490" s="11"/>
    </row>
    <row r="2491" ht="12.75">
      <c r="Q2491" s="11"/>
    </row>
    <row r="2492" ht="12.75">
      <c r="Q2492" s="11"/>
    </row>
    <row r="2493" ht="12.75">
      <c r="Q2493" s="11"/>
    </row>
    <row r="2494" ht="12.75">
      <c r="Q2494" s="11"/>
    </row>
    <row r="2495" ht="12.75">
      <c r="Q2495" s="11"/>
    </row>
    <row r="2496" ht="12.75">
      <c r="Q2496" s="11"/>
    </row>
    <row r="2497" ht="12.75">
      <c r="Q2497" s="11"/>
    </row>
    <row r="2498" ht="12.75">
      <c r="Q2498" s="11"/>
    </row>
    <row r="2499" ht="12.75">
      <c r="Q2499" s="11"/>
    </row>
    <row r="2500" ht="12.75">
      <c r="Q2500" s="11"/>
    </row>
    <row r="2501" ht="12.75">
      <c r="Q2501" s="11"/>
    </row>
    <row r="2502" ht="12.75">
      <c r="Q2502" s="11"/>
    </row>
    <row r="2503" ht="12.75">
      <c r="Q2503" s="11"/>
    </row>
    <row r="2504" ht="12.75">
      <c r="Q2504" s="11"/>
    </row>
    <row r="2505" ht="12.75">
      <c r="Q2505" s="11"/>
    </row>
    <row r="2506" ht="12.75">
      <c r="Q2506" s="11"/>
    </row>
    <row r="2507" ht="12.75">
      <c r="Q2507" s="11"/>
    </row>
    <row r="2508" ht="12.75">
      <c r="Q2508" s="11"/>
    </row>
    <row r="2509" ht="12.75">
      <c r="Q2509" s="11"/>
    </row>
    <row r="2510" ht="12.75">
      <c r="Q2510" s="11"/>
    </row>
    <row r="2511" ht="12.75">
      <c r="Q2511" s="11"/>
    </row>
    <row r="2512" ht="12.75">
      <c r="Q2512" s="11"/>
    </row>
    <row r="2513" ht="12.75">
      <c r="Q2513" s="11"/>
    </row>
    <row r="2514" ht="12.75">
      <c r="Q2514" s="11"/>
    </row>
    <row r="2515" ht="12.75">
      <c r="Q2515" s="11"/>
    </row>
    <row r="2516" ht="12.75">
      <c r="Q2516" s="11"/>
    </row>
    <row r="2517" ht="12.75">
      <c r="Q2517" s="11"/>
    </row>
    <row r="2518" ht="12.75">
      <c r="Q2518" s="11"/>
    </row>
    <row r="2519" ht="12.75">
      <c r="Q2519" s="11"/>
    </row>
    <row r="2520" ht="12.75">
      <c r="Q2520" s="11"/>
    </row>
    <row r="2521" ht="12.75">
      <c r="Q2521" s="11"/>
    </row>
    <row r="2522" ht="12.75">
      <c r="Q2522" s="11"/>
    </row>
    <row r="2523" ht="12.75">
      <c r="Q2523" s="11"/>
    </row>
    <row r="2524" ht="12.75">
      <c r="Q2524" s="11"/>
    </row>
    <row r="2525" ht="12.75">
      <c r="Q2525" s="11"/>
    </row>
    <row r="2526" ht="12.75">
      <c r="Q2526" s="11"/>
    </row>
    <row r="2527" ht="12.75">
      <c r="Q2527" s="11"/>
    </row>
    <row r="2528" ht="12.75">
      <c r="Q2528" s="11"/>
    </row>
    <row r="2529" ht="12.75">
      <c r="Q2529" s="11"/>
    </row>
    <row r="2530" ht="12.75">
      <c r="Q2530" s="11"/>
    </row>
    <row r="2531" ht="12.75">
      <c r="Q2531" s="11"/>
    </row>
    <row r="2532" ht="12.75">
      <c r="Q2532" s="11"/>
    </row>
    <row r="2533" ht="12.75">
      <c r="Q2533" s="11"/>
    </row>
    <row r="2534" ht="12.75">
      <c r="Q2534" s="11"/>
    </row>
    <row r="2535" ht="12.75">
      <c r="Q2535" s="11"/>
    </row>
    <row r="2536" ht="12.75">
      <c r="Q2536" s="11"/>
    </row>
    <row r="2537" ht="12.75">
      <c r="Q2537" s="11"/>
    </row>
    <row r="2538" ht="12.75">
      <c r="Q2538" s="11"/>
    </row>
    <row r="2539" ht="12.75">
      <c r="Q2539" s="11"/>
    </row>
    <row r="2540" ht="12.75">
      <c r="Q2540" s="11"/>
    </row>
    <row r="2541" ht="12.75">
      <c r="Q2541" s="11"/>
    </row>
    <row r="2542" ht="12.75">
      <c r="Q2542" s="11"/>
    </row>
    <row r="2543" ht="12.75">
      <c r="Q2543" s="11"/>
    </row>
    <row r="2544" ht="12.75">
      <c r="Q2544" s="11"/>
    </row>
    <row r="2545" ht="12.75">
      <c r="Q2545" s="11"/>
    </row>
    <row r="2546" ht="12.75">
      <c r="Q2546" s="11"/>
    </row>
    <row r="2547" ht="12.75">
      <c r="Q2547" s="11"/>
    </row>
    <row r="2548" ht="12.75">
      <c r="Q2548" s="11"/>
    </row>
    <row r="2549" ht="12.75">
      <c r="Q2549" s="11"/>
    </row>
    <row r="2550" ht="12.75">
      <c r="Q2550" s="11"/>
    </row>
    <row r="2551" ht="12.75">
      <c r="Q2551" s="11"/>
    </row>
    <row r="2552" ht="12.75">
      <c r="Q2552" s="11"/>
    </row>
    <row r="2553" ht="12.75">
      <c r="Q2553" s="11"/>
    </row>
    <row r="2554" ht="12.75">
      <c r="Q2554" s="11"/>
    </row>
    <row r="2555" ht="12.75">
      <c r="Q2555" s="11"/>
    </row>
    <row r="2556" ht="12.75">
      <c r="Q2556" s="11"/>
    </row>
    <row r="2557" ht="12.75">
      <c r="Q2557" s="11"/>
    </row>
    <row r="2558" ht="12.75">
      <c r="Q2558" s="11"/>
    </row>
    <row r="2559" ht="12.75">
      <c r="Q2559" s="11"/>
    </row>
    <row r="2560" ht="12.75">
      <c r="Q2560" s="11"/>
    </row>
    <row r="2561" ht="12.75">
      <c r="Q2561" s="11"/>
    </row>
    <row r="2562" ht="12.75">
      <c r="Q2562" s="11"/>
    </row>
    <row r="2563" ht="12.75">
      <c r="Q2563" s="11"/>
    </row>
    <row r="2564" ht="12.75">
      <c r="Q2564" s="11"/>
    </row>
    <row r="2565" ht="12.75">
      <c r="Q2565" s="11"/>
    </row>
    <row r="2566" ht="12.75">
      <c r="Q2566" s="11"/>
    </row>
    <row r="2567" ht="12.75">
      <c r="Q2567" s="11"/>
    </row>
    <row r="2568" ht="12.75">
      <c r="Q2568" s="11"/>
    </row>
    <row r="2569" ht="12.75">
      <c r="Q2569" s="11"/>
    </row>
    <row r="2570" ht="12.75">
      <c r="Q2570" s="11"/>
    </row>
    <row r="2571" ht="12.75">
      <c r="Q2571" s="11"/>
    </row>
    <row r="2572" ht="12.75">
      <c r="Q2572" s="11"/>
    </row>
    <row r="2573" ht="12.75">
      <c r="Q2573" s="11"/>
    </row>
    <row r="2574" ht="12.75">
      <c r="Q2574" s="11"/>
    </row>
    <row r="2575" ht="12.75">
      <c r="Q2575" s="11"/>
    </row>
    <row r="2576" ht="12.75">
      <c r="Q2576" s="11"/>
    </row>
    <row r="2577" ht="12.75">
      <c r="Q2577" s="11"/>
    </row>
    <row r="2578" ht="12.75">
      <c r="Q2578" s="11"/>
    </row>
    <row r="2579" ht="12.75">
      <c r="Q2579" s="11"/>
    </row>
    <row r="2580" ht="12.75">
      <c r="Q2580" s="11"/>
    </row>
    <row r="2581" ht="12.75">
      <c r="Q2581" s="11"/>
    </row>
    <row r="2582" ht="12.75">
      <c r="Q2582" s="11"/>
    </row>
    <row r="2583" ht="12.75">
      <c r="Q2583" s="11"/>
    </row>
    <row r="2584" ht="12.75">
      <c r="Q2584" s="11"/>
    </row>
    <row r="2585" ht="12.75">
      <c r="Q2585" s="11"/>
    </row>
    <row r="2586" ht="12.75">
      <c r="Q2586" s="11"/>
    </row>
    <row r="2587" ht="12.75">
      <c r="Q2587" s="11"/>
    </row>
    <row r="2588" ht="12.75">
      <c r="Q2588" s="11"/>
    </row>
    <row r="2589" ht="12.75">
      <c r="Q2589" s="11"/>
    </row>
    <row r="2590" ht="12.75">
      <c r="Q2590" s="11"/>
    </row>
    <row r="2591" ht="12.75">
      <c r="Q2591" s="11"/>
    </row>
    <row r="2592" ht="12.75">
      <c r="Q2592" s="11"/>
    </row>
    <row r="2593" ht="12.75">
      <c r="Q2593" s="11"/>
    </row>
    <row r="2594" ht="12.75">
      <c r="Q2594" s="11"/>
    </row>
    <row r="2595" ht="12.75">
      <c r="Q2595" s="11"/>
    </row>
    <row r="2596" ht="12.75">
      <c r="Q2596" s="11"/>
    </row>
    <row r="2597" ht="12.75">
      <c r="Q2597" s="11"/>
    </row>
    <row r="2598" ht="12.75">
      <c r="Q2598" s="11"/>
    </row>
    <row r="2599" ht="12.75">
      <c r="Q2599" s="11"/>
    </row>
    <row r="2600" ht="12.75">
      <c r="Q2600" s="11"/>
    </row>
    <row r="2601" ht="12.75">
      <c r="Q2601" s="11"/>
    </row>
    <row r="2602" ht="12.75">
      <c r="Q2602" s="11"/>
    </row>
    <row r="2603" ht="12.75">
      <c r="Q2603" s="11"/>
    </row>
    <row r="2604" ht="12.75">
      <c r="Q2604" s="11"/>
    </row>
    <row r="2605" ht="12.75">
      <c r="Q2605" s="11"/>
    </row>
    <row r="2606" ht="12.75">
      <c r="Q2606" s="11"/>
    </row>
    <row r="2607" ht="12.75">
      <c r="Q2607" s="11"/>
    </row>
    <row r="2608" ht="12.75">
      <c r="Q2608" s="11"/>
    </row>
    <row r="2609" ht="12.75">
      <c r="Q2609" s="11"/>
    </row>
    <row r="2610" ht="12.75">
      <c r="Q2610" s="11"/>
    </row>
    <row r="2611" ht="12.75">
      <c r="Q2611" s="11"/>
    </row>
    <row r="2612" ht="12.75">
      <c r="Q2612" s="11"/>
    </row>
    <row r="2613" ht="12.75">
      <c r="Q2613" s="11"/>
    </row>
    <row r="2614" ht="12.75">
      <c r="Q2614" s="11"/>
    </row>
    <row r="2615" ht="12.75">
      <c r="Q2615" s="11"/>
    </row>
    <row r="2616" ht="12.75">
      <c r="Q2616" s="11"/>
    </row>
    <row r="2617" ht="12.75">
      <c r="Q2617" s="11"/>
    </row>
    <row r="2618" ht="12.75">
      <c r="Q2618" s="11"/>
    </row>
    <row r="2619" ht="12.75">
      <c r="Q2619" s="11"/>
    </row>
    <row r="2620" ht="12.75">
      <c r="Q2620" s="11"/>
    </row>
    <row r="2621" ht="12.75">
      <c r="Q2621" s="11"/>
    </row>
    <row r="2622" ht="12.75">
      <c r="Q2622" s="11"/>
    </row>
    <row r="2623" ht="12.75">
      <c r="Q2623" s="11"/>
    </row>
    <row r="2624" ht="12.75">
      <c r="Q2624" s="11"/>
    </row>
    <row r="2625" ht="12.75">
      <c r="Q2625" s="11"/>
    </row>
    <row r="2626" ht="12.75">
      <c r="Q2626" s="11"/>
    </row>
    <row r="2627" ht="12.75">
      <c r="Q2627" s="11"/>
    </row>
    <row r="2628" ht="12.75">
      <c r="Q2628" s="11"/>
    </row>
    <row r="2629" ht="12.75">
      <c r="Q2629" s="11"/>
    </row>
    <row r="2630" ht="12.75">
      <c r="Q2630" s="11"/>
    </row>
    <row r="2631" ht="12.75">
      <c r="Q2631" s="11"/>
    </row>
    <row r="2632" ht="12.75">
      <c r="Q2632" s="11"/>
    </row>
    <row r="2633" ht="12.75">
      <c r="Q2633" s="11"/>
    </row>
    <row r="2634" ht="12.75">
      <c r="Q2634" s="11"/>
    </row>
    <row r="2635" ht="12.75">
      <c r="Q2635" s="11"/>
    </row>
    <row r="2636" ht="12.75">
      <c r="Q2636" s="11"/>
    </row>
    <row r="2637" ht="12.75">
      <c r="Q2637" s="11"/>
    </row>
    <row r="2638" ht="12.75">
      <c r="Q2638" s="11"/>
    </row>
    <row r="2639" ht="12.75">
      <c r="Q2639" s="11"/>
    </row>
    <row r="2640" ht="12.75">
      <c r="Q2640" s="11"/>
    </row>
    <row r="2641" ht="12.75">
      <c r="Q2641" s="11"/>
    </row>
    <row r="2642" ht="12.75">
      <c r="Q2642" s="11"/>
    </row>
    <row r="2643" ht="12.75">
      <c r="Q2643" s="11"/>
    </row>
    <row r="2644" ht="12.75">
      <c r="Q2644" s="11"/>
    </row>
    <row r="2645" ht="12.75">
      <c r="Q2645" s="11"/>
    </row>
    <row r="2646" ht="12.75">
      <c r="Q2646" s="11"/>
    </row>
    <row r="2647" ht="12.75">
      <c r="Q2647" s="11"/>
    </row>
    <row r="2648" ht="12.75">
      <c r="Q2648" s="11"/>
    </row>
    <row r="2649" ht="12.75">
      <c r="Q2649" s="11"/>
    </row>
    <row r="2650" ht="12.75">
      <c r="Q2650" s="11"/>
    </row>
    <row r="2651" ht="12.75">
      <c r="Q2651" s="11"/>
    </row>
    <row r="2652" ht="12.75">
      <c r="Q2652" s="11"/>
    </row>
    <row r="2653" ht="12.75">
      <c r="Q2653" s="11"/>
    </row>
    <row r="2654" ht="12.75">
      <c r="Q2654" s="11"/>
    </row>
    <row r="2655" ht="12.75">
      <c r="Q2655" s="11"/>
    </row>
    <row r="2656" ht="12.75">
      <c r="Q2656" s="11"/>
    </row>
    <row r="2657" ht="12.75">
      <c r="Q2657" s="11"/>
    </row>
    <row r="2658" ht="12.75">
      <c r="Q2658" s="11"/>
    </row>
    <row r="2659" ht="12.75">
      <c r="Q2659" s="11"/>
    </row>
    <row r="2660" ht="12.75">
      <c r="Q2660" s="11"/>
    </row>
    <row r="2661" ht="12.75">
      <c r="Q2661" s="11"/>
    </row>
    <row r="2662" ht="12.75">
      <c r="Q2662" s="11"/>
    </row>
    <row r="2663" ht="12.75">
      <c r="Q2663" s="11"/>
    </row>
    <row r="2664" ht="12.75">
      <c r="Q2664" s="11"/>
    </row>
    <row r="2665" ht="12.75">
      <c r="Q2665" s="11"/>
    </row>
    <row r="2666" ht="12.75">
      <c r="Q2666" s="11"/>
    </row>
    <row r="2667" ht="12.75">
      <c r="Q2667" s="11"/>
    </row>
    <row r="2668" ht="12.75">
      <c r="Q2668" s="11"/>
    </row>
    <row r="2669" ht="12.75">
      <c r="Q2669" s="11"/>
    </row>
    <row r="2670" ht="12.75">
      <c r="Q2670" s="11"/>
    </row>
    <row r="2671" ht="12.75">
      <c r="Q2671" s="11"/>
    </row>
    <row r="2672" ht="12.75">
      <c r="Q2672" s="11"/>
    </row>
    <row r="2673" ht="12.75">
      <c r="Q2673" s="11"/>
    </row>
    <row r="2674" ht="12.75">
      <c r="Q2674" s="11"/>
    </row>
    <row r="2675" ht="12.75">
      <c r="Q2675" s="11"/>
    </row>
    <row r="2676" ht="12.75">
      <c r="Q2676" s="11"/>
    </row>
    <row r="2677" ht="12.75">
      <c r="Q2677" s="11"/>
    </row>
    <row r="2678" ht="12.75">
      <c r="Q2678" s="11"/>
    </row>
    <row r="2679" ht="12.75">
      <c r="Q2679" s="11"/>
    </row>
    <row r="2680" ht="12.75">
      <c r="Q2680" s="11"/>
    </row>
    <row r="2681" ht="12.75">
      <c r="Q2681" s="11"/>
    </row>
    <row r="2682" ht="12.75">
      <c r="Q2682" s="11"/>
    </row>
    <row r="2683" ht="12.75">
      <c r="Q2683" s="11"/>
    </row>
    <row r="2684" ht="12.75">
      <c r="Q2684" s="11"/>
    </row>
    <row r="2685" ht="12.75">
      <c r="Q2685" s="11"/>
    </row>
    <row r="2686" ht="12.75">
      <c r="Q2686" s="11"/>
    </row>
    <row r="2687" ht="12.75">
      <c r="Q2687" s="11"/>
    </row>
    <row r="2688" ht="12.75">
      <c r="Q2688" s="11"/>
    </row>
    <row r="2689" ht="12.75">
      <c r="Q2689" s="11"/>
    </row>
    <row r="2690" ht="12.75">
      <c r="Q2690" s="11"/>
    </row>
    <row r="2691" ht="12.75">
      <c r="Q2691" s="11"/>
    </row>
    <row r="2692" ht="12.75">
      <c r="Q2692" s="11"/>
    </row>
    <row r="2693" ht="12.75">
      <c r="Q2693" s="11"/>
    </row>
    <row r="2694" ht="12.75">
      <c r="Q2694" s="11"/>
    </row>
    <row r="2695" ht="12.75">
      <c r="Q2695" s="11"/>
    </row>
    <row r="2696" ht="12.75">
      <c r="Q2696" s="11"/>
    </row>
    <row r="2697" ht="12.75">
      <c r="Q2697" s="11"/>
    </row>
    <row r="2698" ht="12.75">
      <c r="Q2698" s="11"/>
    </row>
    <row r="2699" ht="12.75">
      <c r="Q2699" s="11"/>
    </row>
    <row r="2700" ht="12.75">
      <c r="Q2700" s="11"/>
    </row>
    <row r="2701" ht="12.75">
      <c r="Q2701" s="11"/>
    </row>
    <row r="2702" ht="12.75">
      <c r="Q2702" s="11"/>
    </row>
    <row r="2703" ht="12.75">
      <c r="Q2703" s="11"/>
    </row>
    <row r="2704" ht="12.75">
      <c r="Q2704" s="11"/>
    </row>
    <row r="2705" ht="12.75">
      <c r="Q2705" s="11"/>
    </row>
    <row r="2706" ht="12.75">
      <c r="Q2706" s="11"/>
    </row>
    <row r="2707" ht="12.75">
      <c r="Q2707" s="11"/>
    </row>
    <row r="2708" ht="12.75">
      <c r="Q2708" s="11"/>
    </row>
    <row r="2709" ht="12.75">
      <c r="Q2709" s="11"/>
    </row>
    <row r="2710" ht="12.75">
      <c r="Q2710" s="11"/>
    </row>
    <row r="2711" ht="12.75">
      <c r="Q2711" s="11"/>
    </row>
    <row r="2712" ht="12.75">
      <c r="Q2712" s="11"/>
    </row>
    <row r="2713" ht="12.75">
      <c r="Q2713" s="11"/>
    </row>
    <row r="2714" ht="12.75">
      <c r="Q2714" s="11"/>
    </row>
    <row r="2715" ht="12.75">
      <c r="Q2715" s="11"/>
    </row>
    <row r="2716" ht="12.75">
      <c r="Q2716" s="11"/>
    </row>
    <row r="2717" ht="12.75">
      <c r="Q2717" s="11"/>
    </row>
    <row r="2718" ht="12.75">
      <c r="Q2718" s="11"/>
    </row>
    <row r="2719" ht="12.75">
      <c r="Q2719" s="11"/>
    </row>
    <row r="2720" ht="12.75">
      <c r="Q2720" s="11"/>
    </row>
    <row r="2721" ht="12.75">
      <c r="Q2721" s="11"/>
    </row>
    <row r="2722" ht="12.75">
      <c r="Q2722" s="11"/>
    </row>
    <row r="2723" ht="12.75">
      <c r="Q2723" s="11"/>
    </row>
    <row r="2724" ht="12.75">
      <c r="Q2724" s="11"/>
    </row>
    <row r="2725" ht="12.75">
      <c r="Q2725" s="11"/>
    </row>
    <row r="2726" ht="12.75">
      <c r="Q2726" s="11"/>
    </row>
    <row r="2727" ht="12.75">
      <c r="Q2727" s="11"/>
    </row>
    <row r="2728" ht="12.75">
      <c r="Q2728" s="11"/>
    </row>
    <row r="2729" ht="12.75">
      <c r="Q2729" s="11"/>
    </row>
    <row r="2730" ht="12.75">
      <c r="Q2730" s="11"/>
    </row>
    <row r="2731" ht="12.75">
      <c r="Q2731" s="11"/>
    </row>
    <row r="2732" ht="12.75">
      <c r="Q2732" s="11"/>
    </row>
    <row r="2733" ht="12.75">
      <c r="Q2733" s="11"/>
    </row>
    <row r="2734" ht="12.75">
      <c r="Q2734" s="11"/>
    </row>
    <row r="2735" ht="12.75">
      <c r="Q2735" s="11"/>
    </row>
    <row r="2736" ht="12.75">
      <c r="Q2736" s="11"/>
    </row>
    <row r="2737" ht="12.75">
      <c r="Q2737" s="11"/>
    </row>
    <row r="2738" ht="12.75">
      <c r="Q2738" s="11"/>
    </row>
    <row r="2739" ht="12.75">
      <c r="Q2739" s="11"/>
    </row>
    <row r="2740" ht="12.75">
      <c r="Q2740" s="11"/>
    </row>
    <row r="2741" ht="12.75">
      <c r="Q2741" s="11"/>
    </row>
    <row r="2742" ht="12.75">
      <c r="Q2742" s="11"/>
    </row>
    <row r="2743" ht="12.75">
      <c r="Q2743" s="11"/>
    </row>
    <row r="2744" ht="12.75">
      <c r="Q2744" s="11"/>
    </row>
    <row r="2745" ht="12.75">
      <c r="Q2745" s="11"/>
    </row>
    <row r="2746" ht="12.75">
      <c r="Q2746" s="11"/>
    </row>
    <row r="2747" ht="12.75">
      <c r="Q2747" s="11"/>
    </row>
    <row r="2748" ht="12.75">
      <c r="Q2748" s="11"/>
    </row>
    <row r="2749" ht="12.75">
      <c r="Q2749" s="11"/>
    </row>
    <row r="2750" ht="12.75">
      <c r="Q2750" s="11"/>
    </row>
    <row r="2751" ht="12.75">
      <c r="Q2751" s="11"/>
    </row>
    <row r="2752" ht="12.75">
      <c r="Q2752" s="11"/>
    </row>
    <row r="2753" ht="12.75">
      <c r="Q2753" s="11"/>
    </row>
    <row r="2754" ht="12.75">
      <c r="Q2754" s="11"/>
    </row>
    <row r="2755" ht="12.75">
      <c r="Q2755" s="11"/>
    </row>
    <row r="2756" ht="12.75">
      <c r="Q2756" s="11"/>
    </row>
    <row r="2757" ht="12.75">
      <c r="Q2757" s="11"/>
    </row>
    <row r="2758" ht="12.75">
      <c r="Q2758" s="11"/>
    </row>
    <row r="2759" ht="12.75">
      <c r="Q2759" s="11"/>
    </row>
    <row r="2760" ht="12.75">
      <c r="Q2760" s="11"/>
    </row>
    <row r="2761" ht="12.75">
      <c r="Q2761" s="11"/>
    </row>
    <row r="2762" ht="12.75">
      <c r="Q2762" s="11"/>
    </row>
    <row r="2763" ht="12.75">
      <c r="Q2763" s="11"/>
    </row>
    <row r="2764" ht="12.75">
      <c r="Q2764" s="11"/>
    </row>
    <row r="2765" ht="12.75">
      <c r="Q2765" s="11"/>
    </row>
    <row r="2766" ht="12.75">
      <c r="Q2766" s="11"/>
    </row>
    <row r="2767" ht="12.75">
      <c r="Q2767" s="11"/>
    </row>
    <row r="2768" ht="12.75">
      <c r="Q2768" s="11"/>
    </row>
    <row r="2769" ht="12.75">
      <c r="Q2769" s="11"/>
    </row>
    <row r="2770" ht="12.75">
      <c r="Q2770" s="11"/>
    </row>
    <row r="2771" ht="12.75">
      <c r="Q2771" s="11"/>
    </row>
    <row r="2772" ht="12.75">
      <c r="Q2772" s="11"/>
    </row>
    <row r="2773" ht="12.75">
      <c r="Q2773" s="11"/>
    </row>
    <row r="2774" ht="12.75">
      <c r="Q2774" s="11"/>
    </row>
    <row r="2775" ht="12.75">
      <c r="Q2775" s="11"/>
    </row>
    <row r="2776" ht="12.75">
      <c r="Q2776" s="11"/>
    </row>
    <row r="2777" ht="12.75">
      <c r="Q2777" s="11"/>
    </row>
    <row r="2778" ht="12.75">
      <c r="Q2778" s="11"/>
    </row>
    <row r="2779" ht="12.75">
      <c r="Q2779" s="11"/>
    </row>
    <row r="2780" ht="12.75">
      <c r="Q2780" s="11"/>
    </row>
    <row r="2781" ht="12.75">
      <c r="Q2781" s="11"/>
    </row>
    <row r="2782" ht="12.75">
      <c r="Q2782" s="11"/>
    </row>
    <row r="2783" ht="12.75">
      <c r="Q2783" s="11"/>
    </row>
    <row r="2784" ht="12.75">
      <c r="Q2784" s="11"/>
    </row>
    <row r="2785" ht="12.75">
      <c r="Q2785" s="11"/>
    </row>
    <row r="2786" ht="12.75">
      <c r="Q2786" s="11"/>
    </row>
    <row r="2787" ht="12.75">
      <c r="Q2787" s="11"/>
    </row>
    <row r="2788" ht="12.75">
      <c r="Q2788" s="11"/>
    </row>
    <row r="2789" ht="12.75">
      <c r="Q2789" s="11"/>
    </row>
    <row r="2790" ht="12.75">
      <c r="Q2790" s="11"/>
    </row>
    <row r="2791" ht="12.75">
      <c r="Q2791" s="11"/>
    </row>
    <row r="2792" ht="12.75">
      <c r="Q2792" s="11"/>
    </row>
    <row r="2793" ht="12.75">
      <c r="Q2793" s="11"/>
    </row>
    <row r="2794" ht="12.75">
      <c r="Q2794" s="11"/>
    </row>
    <row r="2795" ht="12.75">
      <c r="Q2795" s="11"/>
    </row>
    <row r="2796" ht="12.75">
      <c r="Q2796" s="11"/>
    </row>
    <row r="2797" ht="12.75">
      <c r="Q2797" s="11"/>
    </row>
    <row r="2798" ht="12.75">
      <c r="Q2798" s="11"/>
    </row>
    <row r="2799" ht="12.75">
      <c r="Q2799" s="11"/>
    </row>
    <row r="2800" ht="12.75">
      <c r="Q2800" s="11"/>
    </row>
    <row r="2801" ht="12.75">
      <c r="Q2801" s="11"/>
    </row>
    <row r="2802" ht="12.75">
      <c r="Q2802" s="11"/>
    </row>
    <row r="2803" ht="12.75">
      <c r="Q2803" s="11"/>
    </row>
    <row r="2804" ht="12.75">
      <c r="Q2804" s="11"/>
    </row>
    <row r="2805" ht="12.75">
      <c r="Q2805" s="11"/>
    </row>
    <row r="2806" ht="12.75">
      <c r="Q2806" s="11"/>
    </row>
    <row r="2807" ht="12.75">
      <c r="Q2807" s="11"/>
    </row>
    <row r="2808" ht="12.75">
      <c r="Q2808" s="11"/>
    </row>
    <row r="2809" ht="12.75">
      <c r="Q2809" s="11"/>
    </row>
    <row r="2810" ht="12.75">
      <c r="Q2810" s="11"/>
    </row>
    <row r="2811" ht="12.75">
      <c r="Q2811" s="11"/>
    </row>
    <row r="2812" ht="12.75">
      <c r="Q2812" s="11"/>
    </row>
    <row r="2813" ht="12.75">
      <c r="Q2813" s="11"/>
    </row>
    <row r="2814" ht="12.75">
      <c r="Q2814" s="11"/>
    </row>
    <row r="2815" ht="12.75">
      <c r="Q2815" s="11"/>
    </row>
    <row r="2816" ht="12.75">
      <c r="Q2816" s="11"/>
    </row>
    <row r="2817" ht="12.75">
      <c r="Q2817" s="11"/>
    </row>
    <row r="2818" ht="12.75">
      <c r="Q2818" s="11"/>
    </row>
    <row r="2819" ht="12.75">
      <c r="Q2819" s="11"/>
    </row>
    <row r="2820" ht="12.75">
      <c r="Q2820" s="11"/>
    </row>
    <row r="2821" ht="12.75">
      <c r="Q2821" s="11"/>
    </row>
    <row r="2822" ht="12.75">
      <c r="Q2822" s="11"/>
    </row>
    <row r="2823" ht="12.75">
      <c r="Q2823" s="11"/>
    </row>
    <row r="2824" ht="12.75">
      <c r="Q2824" s="11"/>
    </row>
    <row r="2825" ht="12.75">
      <c r="Q2825" s="11"/>
    </row>
    <row r="2826" ht="12.75">
      <c r="Q2826" s="11"/>
    </row>
    <row r="2827" ht="12.75">
      <c r="Q2827" s="11"/>
    </row>
    <row r="2828" ht="12.75">
      <c r="Q2828" s="11"/>
    </row>
    <row r="2829" ht="12.75">
      <c r="Q2829" s="11"/>
    </row>
    <row r="2830" ht="12.75">
      <c r="Q2830" s="11"/>
    </row>
    <row r="2831" ht="12.75">
      <c r="Q2831" s="11"/>
    </row>
    <row r="2832" ht="12.75">
      <c r="Q2832" s="11"/>
    </row>
    <row r="2833" ht="12.75">
      <c r="Q2833" s="11"/>
    </row>
    <row r="2834" ht="12.75">
      <c r="Q2834" s="11"/>
    </row>
    <row r="2835" ht="12.75">
      <c r="Q2835" s="11"/>
    </row>
    <row r="2836" ht="12.75">
      <c r="Q2836" s="11"/>
    </row>
    <row r="2837" ht="12.75">
      <c r="Q2837" s="11"/>
    </row>
    <row r="2838" ht="12.75">
      <c r="Q2838" s="11"/>
    </row>
    <row r="2839" ht="12.75">
      <c r="Q2839" s="11"/>
    </row>
    <row r="2840" ht="12.75">
      <c r="Q2840" s="11"/>
    </row>
    <row r="2841" ht="12.75">
      <c r="Q2841" s="11"/>
    </row>
    <row r="2842" ht="12.75">
      <c r="Q2842" s="11"/>
    </row>
    <row r="2843" ht="12.75">
      <c r="Q2843" s="11"/>
    </row>
    <row r="2844" ht="12.75">
      <c r="Q2844" s="11"/>
    </row>
    <row r="2845" ht="12.75">
      <c r="Q2845" s="11"/>
    </row>
    <row r="2846" ht="12.75">
      <c r="Q2846" s="11"/>
    </row>
    <row r="2847" ht="12.75">
      <c r="Q2847" s="11"/>
    </row>
    <row r="2848" ht="12.75">
      <c r="Q2848" s="11"/>
    </row>
    <row r="2849" ht="12.75">
      <c r="Q2849" s="11"/>
    </row>
    <row r="2850" ht="12.75">
      <c r="Q2850" s="11"/>
    </row>
    <row r="2851" ht="12.75">
      <c r="Q2851" s="11"/>
    </row>
    <row r="2852" ht="12.75">
      <c r="Q2852" s="11"/>
    </row>
    <row r="2853" ht="12.75">
      <c r="Q2853" s="11"/>
    </row>
    <row r="2854" ht="12.75">
      <c r="Q2854" s="11"/>
    </row>
    <row r="2855" ht="12.75">
      <c r="Q2855" s="11"/>
    </row>
    <row r="2856" ht="12.75">
      <c r="Q2856" s="11"/>
    </row>
    <row r="2857" ht="12.75">
      <c r="Q2857" s="11"/>
    </row>
    <row r="2858" ht="12.75">
      <c r="Q2858" s="11"/>
    </row>
    <row r="2859" ht="12.75">
      <c r="Q2859" s="11"/>
    </row>
    <row r="2860" ht="12.75">
      <c r="Q2860" s="11"/>
    </row>
    <row r="2861" ht="12.75">
      <c r="Q2861" s="11"/>
    </row>
    <row r="2862" ht="12.75">
      <c r="Q2862" s="11"/>
    </row>
    <row r="2863" ht="12.75">
      <c r="Q2863" s="11"/>
    </row>
    <row r="2864" ht="12.75">
      <c r="Q2864" s="11"/>
    </row>
    <row r="2865" ht="12.75">
      <c r="Q2865" s="11"/>
    </row>
    <row r="2866" ht="12.75">
      <c r="Q2866" s="11"/>
    </row>
    <row r="2867" ht="12.75">
      <c r="Q2867" s="11"/>
    </row>
    <row r="2868" ht="12.75">
      <c r="Q2868" s="11"/>
    </row>
    <row r="2869" ht="12.75">
      <c r="Q2869" s="11"/>
    </row>
    <row r="2870" ht="12.75">
      <c r="Q2870" s="11"/>
    </row>
    <row r="2871" ht="12.75">
      <c r="Q2871" s="11"/>
    </row>
    <row r="2872" ht="12.75">
      <c r="Q2872" s="11"/>
    </row>
    <row r="2873" ht="12.75">
      <c r="Q2873" s="11"/>
    </row>
    <row r="2874" ht="12.75">
      <c r="Q2874" s="11"/>
    </row>
    <row r="2875" ht="12.75">
      <c r="Q2875" s="11"/>
    </row>
    <row r="2876" ht="12.75">
      <c r="Q2876" s="11"/>
    </row>
    <row r="2877" ht="12.75">
      <c r="Q2877" s="11"/>
    </row>
    <row r="2878" ht="12.75">
      <c r="Q2878" s="11"/>
    </row>
    <row r="2879" ht="12.75">
      <c r="Q2879" s="11"/>
    </row>
    <row r="2880" ht="12.75">
      <c r="Q2880" s="11"/>
    </row>
    <row r="2881" ht="12.75">
      <c r="Q2881" s="11"/>
    </row>
    <row r="2882" ht="12.75">
      <c r="Q2882" s="11"/>
    </row>
    <row r="2883" ht="12.75">
      <c r="Q2883" s="11"/>
    </row>
    <row r="2884" ht="12.75">
      <c r="Q2884" s="11"/>
    </row>
    <row r="2885" ht="12.75">
      <c r="Q2885" s="11"/>
    </row>
    <row r="2886" ht="12.75">
      <c r="Q2886" s="11"/>
    </row>
    <row r="2887" ht="12.75">
      <c r="Q2887" s="11"/>
    </row>
    <row r="2888" ht="12.75">
      <c r="Q2888" s="11"/>
    </row>
    <row r="2889" ht="12.75">
      <c r="Q2889" s="11"/>
    </row>
    <row r="2890" ht="12.75">
      <c r="Q2890" s="11"/>
    </row>
    <row r="2891" ht="12.75">
      <c r="Q2891" s="11"/>
    </row>
    <row r="2892" ht="12.75">
      <c r="Q2892" s="11"/>
    </row>
    <row r="2893" ht="12.75">
      <c r="Q2893" s="11"/>
    </row>
    <row r="2894" ht="12.75">
      <c r="Q2894" s="11"/>
    </row>
    <row r="2895" ht="12.75">
      <c r="Q2895" s="11"/>
    </row>
    <row r="2896" ht="12.75">
      <c r="Q2896" s="11"/>
    </row>
    <row r="2897" ht="12.75">
      <c r="Q2897" s="11"/>
    </row>
    <row r="2898" ht="12.75">
      <c r="Q2898" s="11"/>
    </row>
    <row r="2899" ht="12.75">
      <c r="Q2899" s="11"/>
    </row>
    <row r="2900" ht="12.75">
      <c r="Q2900" s="11"/>
    </row>
    <row r="2901" ht="12.75">
      <c r="Q2901" s="11"/>
    </row>
    <row r="2902" ht="12.75">
      <c r="Q2902" s="11"/>
    </row>
    <row r="2903" ht="12.75">
      <c r="Q2903" s="11"/>
    </row>
    <row r="2904" ht="12.75">
      <c r="Q2904" s="11"/>
    </row>
    <row r="2905" ht="12.75">
      <c r="Q2905" s="11"/>
    </row>
    <row r="2906" ht="12.75">
      <c r="Q2906" s="11"/>
    </row>
    <row r="2907" ht="12.75">
      <c r="Q2907" s="11"/>
    </row>
    <row r="2908" ht="12.75">
      <c r="Q2908" s="11"/>
    </row>
    <row r="2909" ht="12.75">
      <c r="Q2909" s="11"/>
    </row>
    <row r="2910" ht="12.75">
      <c r="Q2910" s="11"/>
    </row>
    <row r="2911" ht="12.75">
      <c r="Q2911" s="11"/>
    </row>
    <row r="2912" ht="12.75">
      <c r="Q2912" s="11"/>
    </row>
    <row r="2913" ht="12.75">
      <c r="Q2913" s="11"/>
    </row>
    <row r="2914" ht="12.75">
      <c r="Q2914" s="11"/>
    </row>
    <row r="2915" ht="12.75">
      <c r="Q2915" s="11"/>
    </row>
    <row r="2916" ht="12.75">
      <c r="Q2916" s="11"/>
    </row>
    <row r="2917" ht="12.75">
      <c r="Q2917" s="11"/>
    </row>
    <row r="2918" ht="12.75">
      <c r="Q2918" s="11"/>
    </row>
    <row r="2919" ht="12.75">
      <c r="Q2919" s="11"/>
    </row>
    <row r="2920" ht="12.75">
      <c r="Q2920" s="11"/>
    </row>
    <row r="2921" ht="12.75">
      <c r="Q2921" s="11"/>
    </row>
    <row r="2922" ht="12.75">
      <c r="Q2922" s="11"/>
    </row>
    <row r="2923" ht="12.75">
      <c r="Q2923" s="11"/>
    </row>
    <row r="2924" ht="12.75">
      <c r="Q2924" s="11"/>
    </row>
    <row r="2925" ht="12.75">
      <c r="Q2925" s="11"/>
    </row>
    <row r="2926" ht="12.75">
      <c r="Q2926" s="11"/>
    </row>
    <row r="2927" ht="12.75">
      <c r="Q2927" s="11"/>
    </row>
    <row r="2928" ht="12.75">
      <c r="Q2928" s="11"/>
    </row>
    <row r="2929" ht="12.75">
      <c r="Q2929" s="11"/>
    </row>
    <row r="2930" ht="12.75">
      <c r="Q2930" s="11"/>
    </row>
    <row r="2931" ht="12.75">
      <c r="Q2931" s="11"/>
    </row>
    <row r="2932" ht="12.75">
      <c r="Q2932" s="11"/>
    </row>
    <row r="2933" ht="12.75">
      <c r="Q2933" s="11"/>
    </row>
    <row r="2934" ht="12.75">
      <c r="Q2934" s="11"/>
    </row>
    <row r="2935" ht="12.75">
      <c r="Q2935" s="11"/>
    </row>
    <row r="2936" ht="12.75">
      <c r="Q2936" s="11"/>
    </row>
    <row r="2937" ht="12.75">
      <c r="Q2937" s="11"/>
    </row>
    <row r="2938" ht="12.75">
      <c r="Q2938" s="11"/>
    </row>
    <row r="2939" ht="12.75">
      <c r="Q2939" s="11"/>
    </row>
    <row r="2940" ht="12.75">
      <c r="Q2940" s="11"/>
    </row>
    <row r="2941" ht="12.75">
      <c r="Q2941" s="11"/>
    </row>
    <row r="2942" ht="12.75">
      <c r="Q2942" s="11"/>
    </row>
    <row r="2943" ht="12.75">
      <c r="Q2943" s="11"/>
    </row>
    <row r="2944" ht="12.75">
      <c r="Q2944" s="11"/>
    </row>
    <row r="2945" ht="12.75">
      <c r="Q2945" s="11"/>
    </row>
    <row r="2946" ht="12.75">
      <c r="Q2946" s="11"/>
    </row>
    <row r="2947" ht="12.75">
      <c r="Q2947" s="11"/>
    </row>
    <row r="2948" ht="12.75">
      <c r="Q2948" s="11"/>
    </row>
    <row r="2949" ht="12.75">
      <c r="Q2949" s="11"/>
    </row>
    <row r="2950" ht="12.75">
      <c r="Q2950" s="11"/>
    </row>
    <row r="2951" ht="12.75">
      <c r="Q2951" s="11"/>
    </row>
    <row r="2952" ht="12.75">
      <c r="Q2952" s="11"/>
    </row>
    <row r="2953" ht="12.75">
      <c r="Q2953" s="11"/>
    </row>
    <row r="2954" ht="12.75">
      <c r="Q2954" s="11"/>
    </row>
    <row r="2955" ht="12.75">
      <c r="Q2955" s="11"/>
    </row>
    <row r="2956" ht="12.75">
      <c r="Q2956" s="11"/>
    </row>
    <row r="2957" ht="12.75">
      <c r="Q2957" s="11"/>
    </row>
    <row r="2958" ht="12.75">
      <c r="Q2958" s="11"/>
    </row>
    <row r="2959" ht="12.75">
      <c r="Q2959" s="11"/>
    </row>
    <row r="2960" ht="12.75">
      <c r="Q2960" s="11"/>
    </row>
    <row r="2961" ht="12.75">
      <c r="Q2961" s="11"/>
    </row>
    <row r="2962" ht="12.75">
      <c r="Q2962" s="11"/>
    </row>
    <row r="2963" ht="12.75">
      <c r="Q2963" s="11"/>
    </row>
    <row r="2964" ht="12.75">
      <c r="Q2964" s="11"/>
    </row>
    <row r="2965" ht="12.75">
      <c r="Q2965" s="11"/>
    </row>
    <row r="2966" ht="12.75">
      <c r="Q2966" s="11"/>
    </row>
    <row r="2967" ht="12.75">
      <c r="Q2967" s="11"/>
    </row>
    <row r="2968" ht="12.75">
      <c r="Q2968" s="11"/>
    </row>
    <row r="2969" ht="12.75">
      <c r="Q2969" s="11"/>
    </row>
    <row r="2970" ht="12.75">
      <c r="Q2970" s="11"/>
    </row>
    <row r="2971" ht="12.75">
      <c r="Q2971" s="11"/>
    </row>
    <row r="2972" ht="12.75">
      <c r="Q2972" s="11"/>
    </row>
    <row r="2973" ht="12.75">
      <c r="Q2973" s="11"/>
    </row>
    <row r="2974" ht="12.75">
      <c r="Q2974" s="11"/>
    </row>
    <row r="2975" ht="12.75">
      <c r="Q2975" s="11"/>
    </row>
    <row r="2976" ht="12.75">
      <c r="Q2976" s="11"/>
    </row>
    <row r="2977" ht="12.75">
      <c r="Q2977" s="11"/>
    </row>
    <row r="2978" ht="12.75">
      <c r="Q2978" s="11"/>
    </row>
    <row r="2979" ht="12.75">
      <c r="Q2979" s="11"/>
    </row>
    <row r="2980" ht="12.75">
      <c r="Q2980" s="11"/>
    </row>
    <row r="2981" ht="12.75">
      <c r="Q2981" s="11"/>
    </row>
    <row r="2982" ht="12.75">
      <c r="Q2982" s="11"/>
    </row>
    <row r="2983" ht="12.75">
      <c r="Q2983" s="11"/>
    </row>
    <row r="2984" ht="12.75">
      <c r="Q2984" s="11"/>
    </row>
    <row r="2985" ht="12.75">
      <c r="Q2985" s="11"/>
    </row>
    <row r="2986" ht="12.75">
      <c r="Q2986" s="11"/>
    </row>
    <row r="2987" ht="12.75">
      <c r="Q2987" s="11"/>
    </row>
    <row r="2988" ht="12.75">
      <c r="Q2988" s="11"/>
    </row>
    <row r="2989" ht="12.75">
      <c r="Q2989" s="11"/>
    </row>
    <row r="2990" ht="12.75">
      <c r="Q2990" s="11"/>
    </row>
    <row r="2991" ht="12.75">
      <c r="Q2991" s="11"/>
    </row>
    <row r="2992" ht="12.75">
      <c r="Q2992" s="11"/>
    </row>
    <row r="2993" ht="12.75">
      <c r="Q2993" s="11"/>
    </row>
    <row r="2994" ht="12.75">
      <c r="Q2994" s="11"/>
    </row>
    <row r="2995" ht="12.75">
      <c r="Q2995" s="11"/>
    </row>
    <row r="2996" ht="12.75">
      <c r="Q2996" s="11"/>
    </row>
    <row r="2997" ht="12.75">
      <c r="Q2997" s="11"/>
    </row>
    <row r="2998" ht="12.75">
      <c r="Q2998" s="11"/>
    </row>
    <row r="2999" ht="12.75">
      <c r="Q2999" s="11"/>
    </row>
    <row r="3000" ht="12.75">
      <c r="Q3000" s="11"/>
    </row>
    <row r="3001" ht="12.75">
      <c r="Q3001" s="11"/>
    </row>
    <row r="3002" ht="12.75">
      <c r="Q3002" s="11"/>
    </row>
    <row r="3003" ht="12.75">
      <c r="Q3003" s="11"/>
    </row>
    <row r="3004" ht="12.75">
      <c r="Q3004" s="11"/>
    </row>
    <row r="3005" ht="12.75">
      <c r="Q3005" s="11"/>
    </row>
    <row r="3006" ht="12.75">
      <c r="Q3006" s="11"/>
    </row>
    <row r="3007" ht="12.75">
      <c r="Q3007" s="11"/>
    </row>
    <row r="3008" ht="12.75">
      <c r="Q3008" s="11"/>
    </row>
    <row r="3009" ht="12.75">
      <c r="Q3009" s="11"/>
    </row>
    <row r="3010" ht="12.75">
      <c r="Q3010" s="11"/>
    </row>
    <row r="3011" ht="12.75">
      <c r="Q3011" s="11"/>
    </row>
    <row r="3012" ht="12.75">
      <c r="Q3012" s="11"/>
    </row>
    <row r="3013" ht="12.75">
      <c r="Q3013" s="11"/>
    </row>
    <row r="3014" ht="12.75">
      <c r="Q3014" s="11"/>
    </row>
    <row r="3015" ht="12.75">
      <c r="Q3015" s="11"/>
    </row>
  </sheetData>
  <sheetProtection/>
  <autoFilter ref="C1:C609"/>
  <mergeCells count="23">
    <mergeCell ref="R5:R6"/>
    <mergeCell ref="R4:T4"/>
    <mergeCell ref="J5:K5"/>
    <mergeCell ref="L5:L6"/>
    <mergeCell ref="H3:T3"/>
    <mergeCell ref="M5:M6"/>
    <mergeCell ref="Q4:Q6"/>
    <mergeCell ref="P5:P6"/>
    <mergeCell ref="T5:T6"/>
    <mergeCell ref="A8:A10"/>
    <mergeCell ref="H4:H6"/>
    <mergeCell ref="E3:E6"/>
    <mergeCell ref="F3:F6"/>
    <mergeCell ref="I4:P4"/>
    <mergeCell ref="N5:N6"/>
    <mergeCell ref="I5:I6"/>
    <mergeCell ref="A1:Q1"/>
    <mergeCell ref="A3:A6"/>
    <mergeCell ref="B3:B6"/>
    <mergeCell ref="C3:C6"/>
    <mergeCell ref="D3:D6"/>
    <mergeCell ref="G3:G6"/>
    <mergeCell ref="O5:O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4" r:id="rId1"/>
  <headerFooter alignWithMargins="0">
    <oddHeader xml:space="preserve">&amp;R&amp;"Arial,Pogrubiony"&amp;12Załącznik Nr 2&amp;"Arial,Normalny" do uchwały Nr IX/54/2011  Rady Miasta Radziejów z dnia 31 sierpnia 2011 roku 
w sprawie zmian w budżecie MIasta Radziejów na 2011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8">
      <c r="A1" s="392" t="s">
        <v>429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233</v>
      </c>
    </row>
    <row r="3" spans="1:14" s="9" customFormat="1" ht="12.75">
      <c r="A3" s="393" t="s">
        <v>234</v>
      </c>
      <c r="B3" s="393" t="s">
        <v>10</v>
      </c>
      <c r="C3" s="393" t="s">
        <v>235</v>
      </c>
      <c r="D3" s="393" t="s">
        <v>236</v>
      </c>
      <c r="E3" s="394" t="s">
        <v>263</v>
      </c>
      <c r="F3" s="394" t="s">
        <v>237</v>
      </c>
      <c r="G3" s="94"/>
      <c r="H3" s="394" t="s">
        <v>238</v>
      </c>
      <c r="I3" s="394"/>
      <c r="J3" s="394"/>
      <c r="K3" s="394"/>
      <c r="L3" s="394"/>
      <c r="M3" s="395" t="s">
        <v>266</v>
      </c>
      <c r="N3" s="395" t="s">
        <v>239</v>
      </c>
    </row>
    <row r="4" spans="1:14" s="9" customFormat="1" ht="11.25" customHeight="1">
      <c r="A4" s="393"/>
      <c r="B4" s="393"/>
      <c r="C4" s="393"/>
      <c r="D4" s="393"/>
      <c r="E4" s="394"/>
      <c r="F4" s="394"/>
      <c r="G4" s="395" t="s">
        <v>265</v>
      </c>
      <c r="H4" s="394" t="s">
        <v>422</v>
      </c>
      <c r="I4" s="394" t="s">
        <v>240</v>
      </c>
      <c r="J4" s="394"/>
      <c r="K4" s="394"/>
      <c r="L4" s="394"/>
      <c r="M4" s="396"/>
      <c r="N4" s="396"/>
    </row>
    <row r="5" spans="1:14" s="9" customFormat="1" ht="22.5" customHeight="1">
      <c r="A5" s="393"/>
      <c r="B5" s="393"/>
      <c r="C5" s="393"/>
      <c r="D5" s="393"/>
      <c r="E5" s="394"/>
      <c r="F5" s="394"/>
      <c r="G5" s="396"/>
      <c r="H5" s="394"/>
      <c r="I5" s="394" t="s">
        <v>241</v>
      </c>
      <c r="J5" s="394" t="s">
        <v>242</v>
      </c>
      <c r="K5" s="394" t="s">
        <v>264</v>
      </c>
      <c r="L5" s="394" t="s">
        <v>243</v>
      </c>
      <c r="M5" s="396"/>
      <c r="N5" s="396"/>
    </row>
    <row r="6" spans="1:14" s="9" customFormat="1" ht="12.75">
      <c r="A6" s="393"/>
      <c r="B6" s="393"/>
      <c r="C6" s="393"/>
      <c r="D6" s="393"/>
      <c r="E6" s="394"/>
      <c r="F6" s="394"/>
      <c r="G6" s="396"/>
      <c r="H6" s="394"/>
      <c r="I6" s="394"/>
      <c r="J6" s="394"/>
      <c r="K6" s="394"/>
      <c r="L6" s="394"/>
      <c r="M6" s="396"/>
      <c r="N6" s="396"/>
    </row>
    <row r="7" spans="1:14" s="9" customFormat="1" ht="27" customHeight="1">
      <c r="A7" s="393"/>
      <c r="B7" s="393"/>
      <c r="C7" s="393"/>
      <c r="D7" s="393"/>
      <c r="E7" s="394"/>
      <c r="F7" s="394"/>
      <c r="G7" s="397"/>
      <c r="H7" s="394"/>
      <c r="I7" s="394"/>
      <c r="J7" s="394"/>
      <c r="K7" s="394"/>
      <c r="L7" s="394"/>
      <c r="M7" s="397"/>
      <c r="N7" s="397"/>
    </row>
    <row r="8" spans="1:14" s="202" customFormat="1" ht="11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/>
      <c r="N8" s="5">
        <v>12</v>
      </c>
    </row>
    <row r="9" spans="1:14" s="348" customFormat="1" ht="47.25" customHeight="1">
      <c r="A9" s="15" t="s">
        <v>244</v>
      </c>
      <c r="B9" s="78">
        <v>600</v>
      </c>
      <c r="C9" s="78">
        <v>60016</v>
      </c>
      <c r="D9" s="78">
        <v>6050</v>
      </c>
      <c r="E9" s="148" t="s">
        <v>421</v>
      </c>
      <c r="F9" s="17">
        <v>8000</v>
      </c>
      <c r="G9" s="17">
        <v>0</v>
      </c>
      <c r="H9" s="17">
        <v>8000</v>
      </c>
      <c r="I9" s="17">
        <v>8000</v>
      </c>
      <c r="J9" s="17">
        <v>0</v>
      </c>
      <c r="K9" s="16" t="s">
        <v>245</v>
      </c>
      <c r="L9" s="17">
        <v>0</v>
      </c>
      <c r="M9" s="17">
        <v>0</v>
      </c>
      <c r="N9" s="79" t="s">
        <v>246</v>
      </c>
    </row>
    <row r="10" spans="1:15" s="348" customFormat="1" ht="45" customHeight="1">
      <c r="A10" s="15" t="s">
        <v>247</v>
      </c>
      <c r="B10" s="203">
        <v>600</v>
      </c>
      <c r="C10" s="203">
        <v>60016</v>
      </c>
      <c r="D10" s="107" t="s">
        <v>423</v>
      </c>
      <c r="E10" s="106" t="s">
        <v>424</v>
      </c>
      <c r="F10" s="204">
        <v>2474001</v>
      </c>
      <c r="G10" s="204">
        <v>1030171</v>
      </c>
      <c r="H10" s="204">
        <v>301112</v>
      </c>
      <c r="I10" s="204">
        <f>150381+350</f>
        <v>150731</v>
      </c>
      <c r="J10" s="205">
        <v>0</v>
      </c>
      <c r="K10" s="106" t="s">
        <v>245</v>
      </c>
      <c r="L10" s="204">
        <v>150381</v>
      </c>
      <c r="M10" s="204">
        <v>1142718</v>
      </c>
      <c r="N10" s="79" t="s">
        <v>246</v>
      </c>
      <c r="O10" s="206"/>
    </row>
    <row r="11" spans="1:15" s="348" customFormat="1" ht="48.75" customHeight="1">
      <c r="A11" s="15" t="s">
        <v>248</v>
      </c>
      <c r="B11" s="203">
        <v>600</v>
      </c>
      <c r="C11" s="203">
        <v>60016</v>
      </c>
      <c r="D11" s="107" t="s">
        <v>483</v>
      </c>
      <c r="E11" s="106" t="s">
        <v>425</v>
      </c>
      <c r="F11" s="204">
        <v>1530667</v>
      </c>
      <c r="G11" s="204">
        <v>201994</v>
      </c>
      <c r="H11" s="204">
        <v>454010</v>
      </c>
      <c r="I11" s="204">
        <f>223205+7600</f>
        <v>230805</v>
      </c>
      <c r="J11" s="204">
        <v>0</v>
      </c>
      <c r="K11" s="106" t="s">
        <v>245</v>
      </c>
      <c r="L11" s="204">
        <v>223205</v>
      </c>
      <c r="M11" s="204">
        <v>874663</v>
      </c>
      <c r="N11" s="79" t="s">
        <v>246</v>
      </c>
      <c r="O11" s="206"/>
    </row>
    <row r="12" spans="1:15" s="348" customFormat="1" ht="60.75" customHeight="1">
      <c r="A12" s="15" t="s">
        <v>249</v>
      </c>
      <c r="B12" s="203">
        <v>600</v>
      </c>
      <c r="C12" s="203">
        <v>60016</v>
      </c>
      <c r="D12" s="107">
        <v>6050</v>
      </c>
      <c r="E12" s="351" t="s">
        <v>606</v>
      </c>
      <c r="F12" s="204">
        <v>40000</v>
      </c>
      <c r="G12" s="204">
        <v>0</v>
      </c>
      <c r="H12" s="204">
        <v>40000</v>
      </c>
      <c r="I12" s="204">
        <v>40000</v>
      </c>
      <c r="J12" s="204">
        <v>0</v>
      </c>
      <c r="K12" s="106" t="s">
        <v>245</v>
      </c>
      <c r="L12" s="204">
        <v>0</v>
      </c>
      <c r="M12" s="204">
        <v>0</v>
      </c>
      <c r="N12" s="79" t="s">
        <v>246</v>
      </c>
      <c r="O12" s="206"/>
    </row>
    <row r="13" spans="1:15" s="348" customFormat="1" ht="48.75" customHeight="1">
      <c r="A13" s="15" t="s">
        <v>250</v>
      </c>
      <c r="B13" s="203">
        <v>600</v>
      </c>
      <c r="C13" s="203">
        <v>60016</v>
      </c>
      <c r="D13" s="107">
        <v>6050</v>
      </c>
      <c r="E13" s="106" t="s">
        <v>595</v>
      </c>
      <c r="F13" s="204">
        <v>64000</v>
      </c>
      <c r="G13" s="204">
        <v>0</v>
      </c>
      <c r="H13" s="204">
        <v>64000</v>
      </c>
      <c r="I13" s="204">
        <v>64000</v>
      </c>
      <c r="J13" s="204">
        <v>0</v>
      </c>
      <c r="K13" s="106" t="s">
        <v>245</v>
      </c>
      <c r="L13" s="204">
        <v>0</v>
      </c>
      <c r="M13" s="204">
        <v>0</v>
      </c>
      <c r="N13" s="79" t="s">
        <v>246</v>
      </c>
      <c r="O13" s="206"/>
    </row>
    <row r="14" spans="1:15" s="348" customFormat="1" ht="64.5" customHeight="1">
      <c r="A14" s="15" t="s">
        <v>251</v>
      </c>
      <c r="B14" s="78">
        <v>700</v>
      </c>
      <c r="C14" s="78">
        <v>70005</v>
      </c>
      <c r="D14" s="154" t="s">
        <v>423</v>
      </c>
      <c r="E14" s="16" t="s">
        <v>384</v>
      </c>
      <c r="F14" s="17">
        <v>1192586</v>
      </c>
      <c r="G14" s="17">
        <v>206618</v>
      </c>
      <c r="H14" s="17">
        <v>985968</v>
      </c>
      <c r="I14" s="17">
        <f>135506+82600</f>
        <v>218106</v>
      </c>
      <c r="J14" s="17">
        <v>0</v>
      </c>
      <c r="K14" s="16" t="s">
        <v>426</v>
      </c>
      <c r="L14" s="17">
        <v>767690</v>
      </c>
      <c r="M14" s="17">
        <v>0</v>
      </c>
      <c r="N14" s="79" t="s">
        <v>246</v>
      </c>
      <c r="O14" s="109"/>
    </row>
    <row r="15" spans="1:15" ht="72.75" customHeight="1">
      <c r="A15" s="157" t="s">
        <v>252</v>
      </c>
      <c r="B15" s="78">
        <v>700</v>
      </c>
      <c r="C15" s="78">
        <v>70005</v>
      </c>
      <c r="D15" s="154">
        <v>6050</v>
      </c>
      <c r="E15" s="328" t="s">
        <v>619</v>
      </c>
      <c r="F15" s="17">
        <v>872720</v>
      </c>
      <c r="G15" s="17">
        <v>0</v>
      </c>
      <c r="H15" s="17">
        <v>131500</v>
      </c>
      <c r="I15" s="17">
        <v>131500</v>
      </c>
      <c r="J15" s="17">
        <v>0</v>
      </c>
      <c r="K15" s="16" t="s">
        <v>426</v>
      </c>
      <c r="L15" s="17">
        <v>0</v>
      </c>
      <c r="M15" s="17">
        <v>741220</v>
      </c>
      <c r="N15" s="79" t="s">
        <v>246</v>
      </c>
      <c r="O15" s="108"/>
    </row>
    <row r="16" spans="1:15" ht="48">
      <c r="A16" s="15" t="s">
        <v>253</v>
      </c>
      <c r="B16" s="78">
        <v>700</v>
      </c>
      <c r="C16" s="78">
        <v>70005</v>
      </c>
      <c r="D16" s="78">
        <v>6060</v>
      </c>
      <c r="E16" s="16" t="s">
        <v>632</v>
      </c>
      <c r="F16" s="17">
        <v>273725</v>
      </c>
      <c r="G16" s="17">
        <v>0</v>
      </c>
      <c r="H16" s="17">
        <v>273725</v>
      </c>
      <c r="I16" s="17">
        <v>23725</v>
      </c>
      <c r="J16" s="17">
        <v>250000</v>
      </c>
      <c r="K16" s="16" t="s">
        <v>427</v>
      </c>
      <c r="L16" s="156">
        <v>0</v>
      </c>
      <c r="M16" s="17">
        <v>0</v>
      </c>
      <c r="N16" s="79" t="s">
        <v>246</v>
      </c>
      <c r="O16" s="109"/>
    </row>
    <row r="17" spans="1:15" ht="72">
      <c r="A17" s="15" t="s">
        <v>254</v>
      </c>
      <c r="B17" s="78">
        <v>700</v>
      </c>
      <c r="C17" s="78">
        <v>70005</v>
      </c>
      <c r="D17" s="78">
        <v>6050</v>
      </c>
      <c r="E17" s="16" t="s">
        <v>633</v>
      </c>
      <c r="F17" s="17">
        <v>50000</v>
      </c>
      <c r="G17" s="17">
        <v>0</v>
      </c>
      <c r="H17" s="17">
        <v>50000</v>
      </c>
      <c r="I17" s="17">
        <v>50000</v>
      </c>
      <c r="J17" s="17">
        <v>0</v>
      </c>
      <c r="K17" s="16" t="s">
        <v>427</v>
      </c>
      <c r="L17" s="156">
        <v>0</v>
      </c>
      <c r="M17" s="17">
        <v>0</v>
      </c>
      <c r="N17" s="79" t="s">
        <v>246</v>
      </c>
      <c r="O17" s="109"/>
    </row>
    <row r="18" spans="1:15" ht="48">
      <c r="A18" s="157" t="s">
        <v>255</v>
      </c>
      <c r="B18" s="78">
        <v>700</v>
      </c>
      <c r="C18" s="78">
        <v>70005</v>
      </c>
      <c r="D18" s="78">
        <v>6060</v>
      </c>
      <c r="E18" s="16" t="s">
        <v>468</v>
      </c>
      <c r="F18" s="17">
        <v>4298</v>
      </c>
      <c r="G18" s="17">
        <v>0</v>
      </c>
      <c r="H18" s="17">
        <v>4298</v>
      </c>
      <c r="I18" s="17">
        <v>4298</v>
      </c>
      <c r="J18" s="17">
        <v>0</v>
      </c>
      <c r="K18" s="16" t="s">
        <v>328</v>
      </c>
      <c r="L18" s="156">
        <v>0</v>
      </c>
      <c r="M18" s="17">
        <v>0</v>
      </c>
      <c r="N18" s="79" t="s">
        <v>246</v>
      </c>
      <c r="O18" s="12"/>
    </row>
    <row r="19" spans="1:15" ht="60">
      <c r="A19" s="15" t="s">
        <v>256</v>
      </c>
      <c r="B19" s="78">
        <v>750</v>
      </c>
      <c r="C19" s="78">
        <v>75023</v>
      </c>
      <c r="D19" s="78">
        <v>6050</v>
      </c>
      <c r="E19" s="16" t="s">
        <v>607</v>
      </c>
      <c r="F19" s="17">
        <v>10000</v>
      </c>
      <c r="G19" s="17">
        <v>0</v>
      </c>
      <c r="H19" s="17">
        <v>10000</v>
      </c>
      <c r="I19" s="17">
        <v>10000</v>
      </c>
      <c r="J19" s="17">
        <v>0</v>
      </c>
      <c r="K19" s="16" t="s">
        <v>328</v>
      </c>
      <c r="L19" s="156">
        <v>0</v>
      </c>
      <c r="M19" s="17">
        <v>0</v>
      </c>
      <c r="N19" s="79" t="s">
        <v>246</v>
      </c>
      <c r="O19" s="12"/>
    </row>
    <row r="20" spans="1:15" ht="48">
      <c r="A20" s="15" t="s">
        <v>503</v>
      </c>
      <c r="B20" s="78">
        <v>754</v>
      </c>
      <c r="C20" s="78">
        <v>75495</v>
      </c>
      <c r="D20" s="78">
        <v>6050</v>
      </c>
      <c r="E20" s="16" t="s">
        <v>428</v>
      </c>
      <c r="F20" s="17">
        <v>62372</v>
      </c>
      <c r="G20" s="17">
        <v>22372</v>
      </c>
      <c r="H20" s="17">
        <v>20000</v>
      </c>
      <c r="I20" s="17">
        <v>20000</v>
      </c>
      <c r="J20" s="17">
        <v>0</v>
      </c>
      <c r="K20" s="16" t="s">
        <v>245</v>
      </c>
      <c r="L20" s="156">
        <v>0</v>
      </c>
      <c r="M20" s="17">
        <v>20000</v>
      </c>
      <c r="N20" s="79" t="s">
        <v>246</v>
      </c>
      <c r="O20" s="12"/>
    </row>
    <row r="21" spans="1:15" ht="48">
      <c r="A21" s="157" t="s">
        <v>504</v>
      </c>
      <c r="B21" s="78">
        <v>801</v>
      </c>
      <c r="C21" s="78">
        <v>80101</v>
      </c>
      <c r="D21" s="78">
        <v>6050</v>
      </c>
      <c r="E21" s="16" t="s">
        <v>385</v>
      </c>
      <c r="F21" s="17">
        <v>3752395</v>
      </c>
      <c r="G21" s="17">
        <v>51363</v>
      </c>
      <c r="H21" s="17">
        <v>10000</v>
      </c>
      <c r="I21" s="17">
        <v>10000</v>
      </c>
      <c r="J21" s="17">
        <v>0</v>
      </c>
      <c r="K21" s="16" t="s">
        <v>245</v>
      </c>
      <c r="L21" s="156">
        <v>0</v>
      </c>
      <c r="M21" s="17">
        <v>3691032</v>
      </c>
      <c r="N21" s="79" t="s">
        <v>246</v>
      </c>
      <c r="O21" s="12"/>
    </row>
    <row r="22" spans="1:15" ht="48">
      <c r="A22" s="15" t="s">
        <v>516</v>
      </c>
      <c r="B22" s="78">
        <v>801</v>
      </c>
      <c r="C22" s="78">
        <v>80104</v>
      </c>
      <c r="D22" s="154" t="s">
        <v>423</v>
      </c>
      <c r="E22" s="16" t="s">
        <v>514</v>
      </c>
      <c r="F22" s="17">
        <v>483246</v>
      </c>
      <c r="G22" s="155">
        <v>23593</v>
      </c>
      <c r="H22" s="17">
        <v>20000</v>
      </c>
      <c r="I22" s="17">
        <v>20000</v>
      </c>
      <c r="J22" s="17"/>
      <c r="K22" s="16" t="s">
        <v>245</v>
      </c>
      <c r="L22" s="156">
        <v>0</v>
      </c>
      <c r="M22" s="17">
        <v>439653</v>
      </c>
      <c r="N22" s="79" t="s">
        <v>246</v>
      </c>
      <c r="O22" s="12"/>
    </row>
    <row r="23" spans="1:14" ht="49.5" customHeight="1">
      <c r="A23" s="15" t="s">
        <v>518</v>
      </c>
      <c r="B23" s="78">
        <v>900</v>
      </c>
      <c r="C23" s="78">
        <v>90001</v>
      </c>
      <c r="D23" s="78">
        <v>6050</v>
      </c>
      <c r="E23" s="16" t="s">
        <v>386</v>
      </c>
      <c r="F23" s="17">
        <v>266153</v>
      </c>
      <c r="G23" s="17">
        <v>115453</v>
      </c>
      <c r="H23" s="17">
        <v>150700</v>
      </c>
      <c r="I23" s="17">
        <v>150700</v>
      </c>
      <c r="J23" s="17">
        <v>0</v>
      </c>
      <c r="K23" s="16" t="s">
        <v>245</v>
      </c>
      <c r="L23" s="17">
        <v>0</v>
      </c>
      <c r="M23" s="17">
        <v>0</v>
      </c>
      <c r="N23" s="79" t="s">
        <v>246</v>
      </c>
    </row>
    <row r="24" spans="1:14" ht="51.75" customHeight="1">
      <c r="A24" s="157" t="s">
        <v>520</v>
      </c>
      <c r="B24" s="78">
        <v>900</v>
      </c>
      <c r="C24" s="78">
        <v>90001</v>
      </c>
      <c r="D24" s="154" t="s">
        <v>423</v>
      </c>
      <c r="E24" s="16" t="s">
        <v>608</v>
      </c>
      <c r="F24" s="17">
        <v>6911186</v>
      </c>
      <c r="G24" s="17">
        <v>65306</v>
      </c>
      <c r="H24" s="17">
        <v>608404</v>
      </c>
      <c r="I24" s="17">
        <v>20793</v>
      </c>
      <c r="J24" s="17">
        <v>100000</v>
      </c>
      <c r="K24" s="16" t="s">
        <v>245</v>
      </c>
      <c r="L24" s="17">
        <v>387611</v>
      </c>
      <c r="M24" s="17">
        <v>6237476</v>
      </c>
      <c r="N24" s="79" t="s">
        <v>246</v>
      </c>
    </row>
    <row r="25" spans="1:14" ht="48" customHeight="1">
      <c r="A25" s="15" t="s">
        <v>522</v>
      </c>
      <c r="B25" s="78">
        <v>900</v>
      </c>
      <c r="C25" s="78">
        <v>90001</v>
      </c>
      <c r="D25" s="154">
        <v>6050</v>
      </c>
      <c r="E25" s="16" t="s">
        <v>515</v>
      </c>
      <c r="F25" s="17">
        <v>185000</v>
      </c>
      <c r="G25" s="17">
        <v>0</v>
      </c>
      <c r="H25" s="17">
        <v>10000</v>
      </c>
      <c r="I25" s="17">
        <v>10000</v>
      </c>
      <c r="J25" s="17">
        <v>0</v>
      </c>
      <c r="K25" s="16" t="s">
        <v>245</v>
      </c>
      <c r="L25" s="17">
        <v>0</v>
      </c>
      <c r="M25" s="17">
        <v>175000</v>
      </c>
      <c r="N25" s="79" t="s">
        <v>246</v>
      </c>
    </row>
    <row r="26" spans="1:14" ht="51.75" customHeight="1">
      <c r="A26" s="15" t="s">
        <v>523</v>
      </c>
      <c r="B26" s="78">
        <v>900</v>
      </c>
      <c r="C26" s="78">
        <v>90001</v>
      </c>
      <c r="D26" s="154">
        <v>6050</v>
      </c>
      <c r="E26" s="16" t="s">
        <v>517</v>
      </c>
      <c r="F26" s="17">
        <v>1599</v>
      </c>
      <c r="G26" s="17">
        <v>0</v>
      </c>
      <c r="H26" s="17">
        <v>1599</v>
      </c>
      <c r="I26" s="17">
        <v>1599</v>
      </c>
      <c r="J26" s="17">
        <v>0</v>
      </c>
      <c r="K26" s="16" t="s">
        <v>245</v>
      </c>
      <c r="L26" s="17">
        <v>0</v>
      </c>
      <c r="M26" s="17">
        <v>0</v>
      </c>
      <c r="N26" s="79" t="s">
        <v>246</v>
      </c>
    </row>
    <row r="27" spans="1:14" ht="48.75" customHeight="1">
      <c r="A27" s="157" t="s">
        <v>596</v>
      </c>
      <c r="B27" s="78">
        <v>900</v>
      </c>
      <c r="C27" s="78">
        <v>90001</v>
      </c>
      <c r="D27" s="154">
        <v>6050</v>
      </c>
      <c r="E27" s="16" t="s">
        <v>519</v>
      </c>
      <c r="F27" s="17">
        <v>27921</v>
      </c>
      <c r="G27" s="17">
        <v>0</v>
      </c>
      <c r="H27" s="17">
        <v>27921</v>
      </c>
      <c r="I27" s="17">
        <v>27921</v>
      </c>
      <c r="J27" s="17"/>
      <c r="K27" s="16" t="s">
        <v>245</v>
      </c>
      <c r="L27" s="17">
        <v>0</v>
      </c>
      <c r="M27" s="17">
        <v>0</v>
      </c>
      <c r="N27" s="79" t="s">
        <v>246</v>
      </c>
    </row>
    <row r="28" spans="1:14" ht="48.75" customHeight="1">
      <c r="A28" s="15" t="s">
        <v>609</v>
      </c>
      <c r="B28" s="78">
        <v>900</v>
      </c>
      <c r="C28" s="78">
        <v>90015</v>
      </c>
      <c r="D28" s="154">
        <v>6050</v>
      </c>
      <c r="E28" s="16" t="s">
        <v>521</v>
      </c>
      <c r="F28" s="17">
        <v>12000</v>
      </c>
      <c r="G28" s="17">
        <v>0</v>
      </c>
      <c r="H28" s="17">
        <v>12000</v>
      </c>
      <c r="I28" s="17">
        <v>12000</v>
      </c>
      <c r="J28" s="17"/>
      <c r="K28" s="16" t="s">
        <v>245</v>
      </c>
      <c r="L28" s="17">
        <v>0</v>
      </c>
      <c r="M28" s="17">
        <v>0</v>
      </c>
      <c r="N28" s="79" t="s">
        <v>246</v>
      </c>
    </row>
    <row r="29" spans="1:14" ht="48" customHeight="1">
      <c r="A29" s="15" t="s">
        <v>620</v>
      </c>
      <c r="B29" s="78">
        <v>926</v>
      </c>
      <c r="C29" s="78">
        <v>92601</v>
      </c>
      <c r="D29" s="78">
        <v>6050</v>
      </c>
      <c r="E29" s="16" t="s">
        <v>505</v>
      </c>
      <c r="F29" s="17">
        <v>10000</v>
      </c>
      <c r="G29" s="17">
        <v>0</v>
      </c>
      <c r="H29" s="17">
        <v>10000</v>
      </c>
      <c r="I29" s="17">
        <v>10000</v>
      </c>
      <c r="J29" s="17">
        <v>0</v>
      </c>
      <c r="K29" s="16" t="s">
        <v>245</v>
      </c>
      <c r="L29" s="17">
        <v>0</v>
      </c>
      <c r="M29" s="207">
        <v>0</v>
      </c>
      <c r="N29" s="79" t="s">
        <v>246</v>
      </c>
    </row>
    <row r="30" spans="1:14" ht="48.75" customHeight="1">
      <c r="A30" s="157" t="s">
        <v>621</v>
      </c>
      <c r="B30" s="78">
        <v>926</v>
      </c>
      <c r="C30" s="78">
        <v>92695</v>
      </c>
      <c r="D30" s="78">
        <v>6050</v>
      </c>
      <c r="E30" s="16" t="s">
        <v>525</v>
      </c>
      <c r="F30" s="17">
        <v>15000</v>
      </c>
      <c r="G30" s="17">
        <v>0</v>
      </c>
      <c r="H30" s="17">
        <v>15000</v>
      </c>
      <c r="I30" s="17">
        <v>15000</v>
      </c>
      <c r="J30" s="17"/>
      <c r="K30" s="16" t="s">
        <v>245</v>
      </c>
      <c r="L30" s="17">
        <v>0</v>
      </c>
      <c r="M30" s="207">
        <v>0</v>
      </c>
      <c r="N30" s="79" t="s">
        <v>246</v>
      </c>
    </row>
    <row r="31" spans="1:14" s="12" customFormat="1" ht="24" customHeight="1">
      <c r="A31" s="391" t="s">
        <v>257</v>
      </c>
      <c r="B31" s="391"/>
      <c r="C31" s="391"/>
      <c r="D31" s="391"/>
      <c r="E31" s="391"/>
      <c r="F31" s="349">
        <f>SUM(F9:F30)</f>
        <v>18246869</v>
      </c>
      <c r="G31" s="349">
        <f aca="true" t="shared" si="0" ref="G31:M31">SUM(G9:G30)</f>
        <v>1716870</v>
      </c>
      <c r="H31" s="349">
        <f t="shared" si="0"/>
        <v>3208237</v>
      </c>
      <c r="I31" s="349">
        <f t="shared" si="0"/>
        <v>1229178</v>
      </c>
      <c r="J31" s="349">
        <f t="shared" si="0"/>
        <v>350000</v>
      </c>
      <c r="K31" s="349">
        <f t="shared" si="0"/>
        <v>0</v>
      </c>
      <c r="L31" s="349">
        <f t="shared" si="0"/>
        <v>1528887</v>
      </c>
      <c r="M31" s="349">
        <f t="shared" si="0"/>
        <v>13321762</v>
      </c>
      <c r="N31" s="350" t="s">
        <v>258</v>
      </c>
    </row>
    <row r="32" spans="1:14" ht="12.75">
      <c r="A32" s="208" t="s">
        <v>259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</row>
    <row r="33" spans="1:14" ht="12.75">
      <c r="A33" s="208" t="s">
        <v>260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</row>
    <row r="34" spans="1:14" ht="12.75">
      <c r="A34" s="208" t="s">
        <v>261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</row>
    <row r="35" spans="1:14" ht="12.75">
      <c r="A35" s="208" t="s">
        <v>262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</row>
    <row r="36" spans="1:14" ht="12.7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</row>
    <row r="37" spans="1:14" ht="12.75">
      <c r="A37" s="6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9"/>
      <c r="N37" s="208"/>
    </row>
    <row r="38" spans="1:14" ht="12.75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</row>
    <row r="39" spans="1:14" ht="12.7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</row>
    <row r="40" spans="1:14" ht="12.75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</row>
    <row r="41" spans="1:14" ht="12.7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</row>
  </sheetData>
  <sheetProtection/>
  <mergeCells count="18">
    <mergeCell ref="H4:H7"/>
    <mergeCell ref="G4:G7"/>
    <mergeCell ref="M3:M7"/>
    <mergeCell ref="I4:L4"/>
    <mergeCell ref="I5:I7"/>
    <mergeCell ref="J5:J7"/>
    <mergeCell ref="K5:K7"/>
    <mergeCell ref="L5:L7"/>
    <mergeCell ref="A31:E31"/>
    <mergeCell ref="A1:N1"/>
    <mergeCell ref="A3:A7"/>
    <mergeCell ref="B3:B7"/>
    <mergeCell ref="C3:C7"/>
    <mergeCell ref="D3:D7"/>
    <mergeCell ref="E3:E7"/>
    <mergeCell ref="F3:F7"/>
    <mergeCell ref="H3:L3"/>
    <mergeCell ref="N3:N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 &amp;"Arial,Normalny"do uchwały Nr IX/54/2011 Rady Miasta Radziejów z dnia 31 sierpnia 2011 roku  
w sprawie zmian w budżecie Miasta Radziejów na 2011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57421875" style="0" customWidth="1"/>
    <col min="2" max="2" width="35.57421875" style="0" customWidth="1"/>
    <col min="4" max="5" width="12.140625" style="0" customWidth="1"/>
    <col min="6" max="6" width="14.140625" style="0" customWidth="1"/>
  </cols>
  <sheetData>
    <row r="1" spans="1:6" ht="22.5" customHeight="1">
      <c r="A1" s="399" t="s">
        <v>557</v>
      </c>
      <c r="B1" s="399"/>
      <c r="C1" s="399"/>
      <c r="D1" s="399"/>
      <c r="E1" s="399"/>
      <c r="F1" s="399"/>
    </row>
    <row r="2" spans="1:6" ht="12.75">
      <c r="A2" s="183"/>
      <c r="B2" s="184"/>
      <c r="C2" s="184"/>
      <c r="D2" s="184"/>
      <c r="E2" s="184"/>
      <c r="F2" s="184"/>
    </row>
    <row r="3" spans="1:6" ht="12.75">
      <c r="A3" s="184"/>
      <c r="B3" s="184"/>
      <c r="C3" s="184"/>
      <c r="D3" s="184"/>
      <c r="E3" s="184"/>
      <c r="F3" s="185" t="s">
        <v>233</v>
      </c>
    </row>
    <row r="4" spans="1:6" ht="12.75">
      <c r="A4" s="400" t="s">
        <v>234</v>
      </c>
      <c r="B4" s="400" t="s">
        <v>558</v>
      </c>
      <c r="C4" s="401" t="s">
        <v>559</v>
      </c>
      <c r="D4" s="402" t="s">
        <v>560</v>
      </c>
      <c r="E4" s="402" t="s">
        <v>561</v>
      </c>
      <c r="F4" s="401" t="s">
        <v>562</v>
      </c>
    </row>
    <row r="5" spans="1:6" ht="12.75">
      <c r="A5" s="400"/>
      <c r="B5" s="400"/>
      <c r="C5" s="400"/>
      <c r="D5" s="403"/>
      <c r="E5" s="405"/>
      <c r="F5" s="401"/>
    </row>
    <row r="6" spans="1:6" ht="12.75">
      <c r="A6" s="400"/>
      <c r="B6" s="400"/>
      <c r="C6" s="400"/>
      <c r="D6" s="404"/>
      <c r="E6" s="406"/>
      <c r="F6" s="401"/>
    </row>
    <row r="7" spans="1:6" ht="12.75">
      <c r="A7" s="186">
        <v>1</v>
      </c>
      <c r="B7" s="186">
        <v>2</v>
      </c>
      <c r="C7" s="186">
        <v>3</v>
      </c>
      <c r="D7" s="186"/>
      <c r="E7" s="186"/>
      <c r="F7" s="186">
        <v>4</v>
      </c>
    </row>
    <row r="8" spans="1:6" s="190" customFormat="1" ht="32.25" customHeight="1">
      <c r="A8" s="398" t="s">
        <v>563</v>
      </c>
      <c r="B8" s="398"/>
      <c r="C8" s="187"/>
      <c r="D8" s="188"/>
      <c r="E8" s="188">
        <v>114600</v>
      </c>
      <c r="F8" s="189">
        <f>SUM(F9,F11,F17,F15)</f>
        <v>1362509</v>
      </c>
    </row>
    <row r="9" spans="1:6" ht="17.25" customHeight="1">
      <c r="A9" s="191" t="s">
        <v>244</v>
      </c>
      <c r="B9" s="192" t="s">
        <v>564</v>
      </c>
      <c r="C9" s="191" t="s">
        <v>565</v>
      </c>
      <c r="D9" s="193"/>
      <c r="E9" s="193"/>
      <c r="F9" s="194">
        <v>350000</v>
      </c>
    </row>
    <row r="10" spans="1:6" ht="27.75" customHeight="1">
      <c r="A10" s="191"/>
      <c r="B10" s="195" t="s">
        <v>566</v>
      </c>
      <c r="C10" s="191"/>
      <c r="D10" s="196"/>
      <c r="E10" s="193"/>
      <c r="F10" s="194">
        <v>0</v>
      </c>
    </row>
    <row r="11" spans="1:6" ht="17.25" customHeight="1">
      <c r="A11" s="191" t="s">
        <v>247</v>
      </c>
      <c r="B11" s="192" t="s">
        <v>567</v>
      </c>
      <c r="C11" s="191" t="s">
        <v>565</v>
      </c>
      <c r="D11" s="196"/>
      <c r="E11" s="193"/>
      <c r="F11" s="194">
        <v>0</v>
      </c>
    </row>
    <row r="12" spans="1:6" ht="51" customHeight="1">
      <c r="A12" s="191" t="s">
        <v>248</v>
      </c>
      <c r="B12" s="195" t="s">
        <v>568</v>
      </c>
      <c r="C12" s="191" t="s">
        <v>569</v>
      </c>
      <c r="D12" s="196"/>
      <c r="E12" s="191"/>
      <c r="F12" s="194">
        <v>0</v>
      </c>
    </row>
    <row r="13" spans="1:6" ht="16.5" customHeight="1">
      <c r="A13" s="191" t="s">
        <v>249</v>
      </c>
      <c r="B13" s="192" t="s">
        <v>570</v>
      </c>
      <c r="C13" s="191" t="s">
        <v>571</v>
      </c>
      <c r="D13" s="196"/>
      <c r="E13" s="191"/>
      <c r="F13" s="194">
        <v>0</v>
      </c>
    </row>
    <row r="14" spans="1:6" ht="17.25" customHeight="1">
      <c r="A14" s="191" t="s">
        <v>250</v>
      </c>
      <c r="B14" s="192" t="s">
        <v>572</v>
      </c>
      <c r="C14" s="191" t="s">
        <v>573</v>
      </c>
      <c r="D14" s="196"/>
      <c r="E14" s="191"/>
      <c r="F14" s="194">
        <v>0</v>
      </c>
    </row>
    <row r="15" spans="1:6" ht="18" customHeight="1">
      <c r="A15" s="191" t="s">
        <v>251</v>
      </c>
      <c r="B15" s="192" t="s">
        <v>574</v>
      </c>
      <c r="C15" s="191" t="s">
        <v>575</v>
      </c>
      <c r="D15" s="196"/>
      <c r="E15" s="191"/>
      <c r="F15" s="194">
        <v>0</v>
      </c>
    </row>
    <row r="16" spans="1:6" ht="18.75" customHeight="1">
      <c r="A16" s="191" t="s">
        <v>252</v>
      </c>
      <c r="B16" s="192" t="s">
        <v>576</v>
      </c>
      <c r="C16" s="191" t="s">
        <v>577</v>
      </c>
      <c r="D16" s="196"/>
      <c r="E16" s="191"/>
      <c r="F16" s="194">
        <v>0</v>
      </c>
    </row>
    <row r="17" spans="1:6" ht="19.5" customHeight="1">
      <c r="A17" s="191" t="s">
        <v>253</v>
      </c>
      <c r="B17" s="192" t="s">
        <v>578</v>
      </c>
      <c r="C17" s="191" t="s">
        <v>579</v>
      </c>
      <c r="D17" s="193"/>
      <c r="E17" s="191"/>
      <c r="F17" s="194">
        <v>1012509</v>
      </c>
    </row>
    <row r="18" spans="1:6" ht="19.5" customHeight="1">
      <c r="A18" s="191"/>
      <c r="B18" s="192" t="s">
        <v>580</v>
      </c>
      <c r="C18" s="191"/>
      <c r="D18" s="193"/>
      <c r="E18" s="193">
        <v>114600</v>
      </c>
      <c r="F18" s="194">
        <v>275400</v>
      </c>
    </row>
    <row r="19" spans="1:6" s="190" customFormat="1" ht="29.25" customHeight="1">
      <c r="A19" s="398" t="s">
        <v>581</v>
      </c>
      <c r="B19" s="398"/>
      <c r="C19" s="187"/>
      <c r="D19" s="188">
        <v>114600</v>
      </c>
      <c r="E19" s="188"/>
      <c r="F19" s="189">
        <f>SUM(F20:F26)</f>
        <v>737109</v>
      </c>
    </row>
    <row r="20" spans="1:6" ht="17.25" customHeight="1">
      <c r="A20" s="191" t="s">
        <v>244</v>
      </c>
      <c r="B20" s="192" t="s">
        <v>582</v>
      </c>
      <c r="C20" s="191" t="s">
        <v>583</v>
      </c>
      <c r="D20" s="191"/>
      <c r="E20" s="193"/>
      <c r="F20" s="194">
        <v>80000</v>
      </c>
    </row>
    <row r="21" spans="1:6" ht="17.25" customHeight="1">
      <c r="A21" s="191" t="s">
        <v>247</v>
      </c>
      <c r="B21" s="192" t="s">
        <v>584</v>
      </c>
      <c r="C21" s="191" t="s">
        <v>583</v>
      </c>
      <c r="D21" s="191"/>
      <c r="E21" s="191"/>
      <c r="F21" s="194">
        <v>245200</v>
      </c>
    </row>
    <row r="22" spans="1:6" ht="54.75" customHeight="1">
      <c r="A22" s="191" t="s">
        <v>248</v>
      </c>
      <c r="B22" s="195" t="s">
        <v>585</v>
      </c>
      <c r="C22" s="191" t="s">
        <v>586</v>
      </c>
      <c r="D22" s="191"/>
      <c r="E22" s="191"/>
      <c r="F22" s="194">
        <v>0</v>
      </c>
    </row>
    <row r="23" spans="1:6" ht="17.25" customHeight="1">
      <c r="A23" s="191" t="s">
        <v>249</v>
      </c>
      <c r="B23" s="192" t="s">
        <v>587</v>
      </c>
      <c r="C23" s="191" t="s">
        <v>588</v>
      </c>
      <c r="D23" s="191"/>
      <c r="E23" s="191"/>
      <c r="F23" s="194">
        <v>0</v>
      </c>
    </row>
    <row r="24" spans="1:6" ht="17.25" customHeight="1">
      <c r="A24" s="191" t="s">
        <v>250</v>
      </c>
      <c r="B24" s="192" t="s">
        <v>589</v>
      </c>
      <c r="C24" s="191" t="s">
        <v>590</v>
      </c>
      <c r="D24" s="193">
        <v>114600</v>
      </c>
      <c r="E24" s="191"/>
      <c r="F24" s="194">
        <v>411909</v>
      </c>
    </row>
    <row r="25" spans="1:6" ht="17.25" customHeight="1">
      <c r="A25" s="191" t="s">
        <v>251</v>
      </c>
      <c r="B25" s="192" t="s">
        <v>591</v>
      </c>
      <c r="C25" s="191" t="s">
        <v>592</v>
      </c>
      <c r="D25" s="191"/>
      <c r="E25" s="191"/>
      <c r="F25" s="194">
        <v>0</v>
      </c>
    </row>
    <row r="26" spans="1:6" ht="18" customHeight="1">
      <c r="A26" s="191" t="s">
        <v>252</v>
      </c>
      <c r="B26" s="192" t="s">
        <v>593</v>
      </c>
      <c r="C26" s="191" t="s">
        <v>594</v>
      </c>
      <c r="D26" s="191"/>
      <c r="E26" s="191"/>
      <c r="F26" s="194">
        <v>0</v>
      </c>
    </row>
  </sheetData>
  <sheetProtection/>
  <mergeCells count="9">
    <mergeCell ref="A8:B8"/>
    <mergeCell ref="A19:B19"/>
    <mergeCell ref="A1:F1"/>
    <mergeCell ref="A4:A6"/>
    <mergeCell ref="B4:B6"/>
    <mergeCell ref="C4:C6"/>
    <mergeCell ref="D4:D6"/>
    <mergeCell ref="E4:E6"/>
    <mergeCell ref="F4:F6"/>
  </mergeCells>
  <printOptions/>
  <pageMargins left="0.8267716535433072" right="0.5118110236220472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&amp;"Arial,Normalny"do uchwały Nr IX/54/2011 Rady Miasta Radziejów z dnia 31 sierpnia  2011 roku  
w sprawie zmian w budżecie Miasta Radziejów na 2011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pane ySplit="12" topLeftCell="A85" activePane="bottomLeft" state="frozen"/>
      <selection pane="topLeft" activeCell="A1" sqref="A1"/>
      <selection pane="bottomLeft" activeCell="J119" sqref="J119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444" t="s">
        <v>337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:16" ht="16.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ht="12.75" customHeight="1">
      <c r="A3" s="446" t="s">
        <v>338</v>
      </c>
      <c r="B3" s="449" t="s">
        <v>339</v>
      </c>
      <c r="C3" s="449" t="s">
        <v>340</v>
      </c>
      <c r="D3" s="449" t="s">
        <v>341</v>
      </c>
      <c r="E3" s="452" t="s">
        <v>342</v>
      </c>
      <c r="F3" s="453"/>
      <c r="G3" s="452" t="s">
        <v>238</v>
      </c>
      <c r="H3" s="454"/>
      <c r="I3" s="454"/>
      <c r="J3" s="454"/>
      <c r="K3" s="454"/>
      <c r="L3" s="454"/>
      <c r="M3" s="454"/>
      <c r="N3" s="454"/>
      <c r="O3" s="454"/>
      <c r="P3" s="453"/>
    </row>
    <row r="4" spans="1:16" ht="12.75" customHeight="1">
      <c r="A4" s="447"/>
      <c r="B4" s="450"/>
      <c r="C4" s="450"/>
      <c r="D4" s="450"/>
      <c r="E4" s="449" t="s">
        <v>343</v>
      </c>
      <c r="F4" s="449" t="s">
        <v>344</v>
      </c>
      <c r="G4" s="452" t="s">
        <v>345</v>
      </c>
      <c r="H4" s="454"/>
      <c r="I4" s="454"/>
      <c r="J4" s="454"/>
      <c r="K4" s="454"/>
      <c r="L4" s="454"/>
      <c r="M4" s="454"/>
      <c r="N4" s="454"/>
      <c r="O4" s="454"/>
      <c r="P4" s="453"/>
    </row>
    <row r="5" spans="1:16" ht="12.75" customHeight="1">
      <c r="A5" s="447"/>
      <c r="B5" s="450"/>
      <c r="C5" s="450"/>
      <c r="D5" s="450"/>
      <c r="E5" s="450"/>
      <c r="F5" s="450"/>
      <c r="G5" s="449" t="s">
        <v>346</v>
      </c>
      <c r="H5" s="452" t="s">
        <v>347</v>
      </c>
      <c r="I5" s="454"/>
      <c r="J5" s="454"/>
      <c r="K5" s="453"/>
      <c r="L5" s="455" t="s">
        <v>348</v>
      </c>
      <c r="M5" s="456"/>
      <c r="N5" s="456"/>
      <c r="O5" s="456"/>
      <c r="P5" s="457"/>
    </row>
    <row r="6" spans="1:16" ht="12.75" customHeight="1">
      <c r="A6" s="447"/>
      <c r="B6" s="450"/>
      <c r="C6" s="450"/>
      <c r="D6" s="450"/>
      <c r="E6" s="450"/>
      <c r="F6" s="450"/>
      <c r="G6" s="450"/>
      <c r="H6" s="449" t="s">
        <v>346</v>
      </c>
      <c r="I6" s="455" t="s">
        <v>349</v>
      </c>
      <c r="J6" s="456"/>
      <c r="K6" s="457"/>
      <c r="L6" s="449" t="s">
        <v>346</v>
      </c>
      <c r="M6" s="455" t="s">
        <v>350</v>
      </c>
      <c r="N6" s="456"/>
      <c r="O6" s="456"/>
      <c r="P6" s="457"/>
    </row>
    <row r="7" spans="1:16" ht="12.75" customHeight="1">
      <c r="A7" s="447"/>
      <c r="B7" s="450"/>
      <c r="C7" s="450"/>
      <c r="D7" s="450"/>
      <c r="E7" s="450"/>
      <c r="F7" s="450"/>
      <c r="G7" s="450"/>
      <c r="H7" s="450"/>
      <c r="I7" s="458" t="s">
        <v>351</v>
      </c>
      <c r="J7" s="458" t="s">
        <v>268</v>
      </c>
      <c r="K7" s="458" t="s">
        <v>352</v>
      </c>
      <c r="L7" s="450"/>
      <c r="M7" s="461" t="s">
        <v>353</v>
      </c>
      <c r="N7" s="458" t="s">
        <v>354</v>
      </c>
      <c r="O7" s="458" t="s">
        <v>355</v>
      </c>
      <c r="P7" s="458" t="s">
        <v>352</v>
      </c>
    </row>
    <row r="8" spans="1:16" ht="12.75">
      <c r="A8" s="447"/>
      <c r="B8" s="450"/>
      <c r="C8" s="450"/>
      <c r="D8" s="450"/>
      <c r="E8" s="450"/>
      <c r="F8" s="450"/>
      <c r="G8" s="450"/>
      <c r="H8" s="450"/>
      <c r="I8" s="459"/>
      <c r="J8" s="459"/>
      <c r="K8" s="459"/>
      <c r="L8" s="450"/>
      <c r="M8" s="462"/>
      <c r="N8" s="459"/>
      <c r="O8" s="459"/>
      <c r="P8" s="459"/>
    </row>
    <row r="9" spans="1:16" ht="12.75">
      <c r="A9" s="447"/>
      <c r="B9" s="450"/>
      <c r="C9" s="450"/>
      <c r="D9" s="450"/>
      <c r="E9" s="450"/>
      <c r="F9" s="450"/>
      <c r="G9" s="450"/>
      <c r="H9" s="450"/>
      <c r="I9" s="459"/>
      <c r="J9" s="459"/>
      <c r="K9" s="459"/>
      <c r="L9" s="450"/>
      <c r="M9" s="462"/>
      <c r="N9" s="459"/>
      <c r="O9" s="459"/>
      <c r="P9" s="459"/>
    </row>
    <row r="10" spans="1:16" ht="18.75" customHeight="1">
      <c r="A10" s="448"/>
      <c r="B10" s="451"/>
      <c r="C10" s="451"/>
      <c r="D10" s="451"/>
      <c r="E10" s="451"/>
      <c r="F10" s="451"/>
      <c r="G10" s="451"/>
      <c r="H10" s="451"/>
      <c r="I10" s="460"/>
      <c r="J10" s="460"/>
      <c r="K10" s="460"/>
      <c r="L10" s="451"/>
      <c r="M10" s="463"/>
      <c r="N10" s="460"/>
      <c r="O10" s="460"/>
      <c r="P10" s="460"/>
    </row>
    <row r="11" spans="1:16" ht="15.75" customHeight="1">
      <c r="A11" s="80"/>
      <c r="B11" s="80"/>
      <c r="C11" s="81"/>
      <c r="D11" s="81" t="s">
        <v>356</v>
      </c>
      <c r="E11" s="81"/>
      <c r="F11" s="81"/>
      <c r="G11" s="81" t="s">
        <v>357</v>
      </c>
      <c r="H11" s="81" t="s">
        <v>358</v>
      </c>
      <c r="I11" s="81"/>
      <c r="J11" s="81"/>
      <c r="K11" s="81"/>
      <c r="L11" s="81" t="s">
        <v>359</v>
      </c>
      <c r="M11" s="81"/>
      <c r="N11" s="81"/>
      <c r="O11" s="81"/>
      <c r="P11" s="81"/>
    </row>
    <row r="12" spans="1:16" ht="12.75">
      <c r="A12" s="82">
        <v>1</v>
      </c>
      <c r="B12" s="82">
        <v>2</v>
      </c>
      <c r="C12" s="82">
        <v>4</v>
      </c>
      <c r="D12" s="82">
        <v>5</v>
      </c>
      <c r="E12" s="82">
        <v>6</v>
      </c>
      <c r="F12" s="82">
        <v>7</v>
      </c>
      <c r="G12" s="82">
        <v>8</v>
      </c>
      <c r="H12" s="82">
        <v>9</v>
      </c>
      <c r="I12" s="82">
        <v>10</v>
      </c>
      <c r="J12" s="82">
        <v>11</v>
      </c>
      <c r="K12" s="82">
        <v>12</v>
      </c>
      <c r="L12" s="82">
        <v>13</v>
      </c>
      <c r="M12" s="82">
        <v>14</v>
      </c>
      <c r="N12" s="82">
        <v>15</v>
      </c>
      <c r="O12" s="82">
        <v>16</v>
      </c>
      <c r="P12" s="82">
        <v>17</v>
      </c>
    </row>
    <row r="13" spans="1:16" ht="27.75" customHeight="1">
      <c r="A13" s="164" t="s">
        <v>267</v>
      </c>
      <c r="B13" s="90" t="s">
        <v>544</v>
      </c>
      <c r="C13" s="85"/>
      <c r="D13" s="86">
        <f>SUM(D60,D16,D41,D50,D25,D32)</f>
        <v>481674</v>
      </c>
      <c r="E13" s="86">
        <f aca="true" t="shared" si="0" ref="E13:P13">SUM(E60,E16,E41,E50,E25,E32)</f>
        <v>36504</v>
      </c>
      <c r="F13" s="86">
        <f t="shared" si="0"/>
        <v>445170</v>
      </c>
      <c r="G13" s="86">
        <f t="shared" si="0"/>
        <v>481674</v>
      </c>
      <c r="H13" s="86">
        <f t="shared" si="0"/>
        <v>36504</v>
      </c>
      <c r="I13" s="86">
        <f t="shared" si="0"/>
        <v>0</v>
      </c>
      <c r="J13" s="86">
        <f t="shared" si="0"/>
        <v>0</v>
      </c>
      <c r="K13" s="86">
        <f t="shared" si="0"/>
        <v>36504</v>
      </c>
      <c r="L13" s="86">
        <f t="shared" si="0"/>
        <v>445170</v>
      </c>
      <c r="M13" s="86">
        <f t="shared" si="0"/>
        <v>0</v>
      </c>
      <c r="N13" s="86">
        <f t="shared" si="0"/>
        <v>0</v>
      </c>
      <c r="O13" s="86">
        <f t="shared" si="0"/>
        <v>0</v>
      </c>
      <c r="P13" s="86">
        <f t="shared" si="0"/>
        <v>445170</v>
      </c>
    </row>
    <row r="14" spans="1:16" ht="14.25" customHeight="1">
      <c r="A14" s="83" t="s">
        <v>481</v>
      </c>
      <c r="B14" s="114" t="s">
        <v>360</v>
      </c>
      <c r="C14" s="464" t="s">
        <v>0</v>
      </c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6"/>
    </row>
    <row r="15" spans="1:16" ht="14.25" customHeight="1">
      <c r="A15" s="83"/>
      <c r="B15" s="115"/>
      <c r="C15" s="464" t="s">
        <v>1</v>
      </c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6"/>
    </row>
    <row r="16" spans="1:16" ht="16.5" customHeight="1">
      <c r="A16" s="83"/>
      <c r="B16" s="114" t="s">
        <v>371</v>
      </c>
      <c r="C16" s="407" t="s">
        <v>392</v>
      </c>
      <c r="D16" s="111">
        <f>SUM(D18,D20,D22)</f>
        <v>98308</v>
      </c>
      <c r="E16" s="111">
        <f aca="true" t="shared" si="1" ref="E16:P16">SUM(E18,E20,E22)</f>
        <v>0</v>
      </c>
      <c r="F16" s="111">
        <f t="shared" si="1"/>
        <v>98308</v>
      </c>
      <c r="G16" s="111">
        <f t="shared" si="1"/>
        <v>98308</v>
      </c>
      <c r="H16" s="111">
        <f t="shared" si="1"/>
        <v>0</v>
      </c>
      <c r="I16" s="111">
        <f t="shared" si="1"/>
        <v>0</v>
      </c>
      <c r="J16" s="111">
        <f t="shared" si="1"/>
        <v>0</v>
      </c>
      <c r="K16" s="111">
        <f t="shared" si="1"/>
        <v>0</v>
      </c>
      <c r="L16" s="111">
        <f t="shared" si="1"/>
        <v>98308</v>
      </c>
      <c r="M16" s="111">
        <f t="shared" si="1"/>
        <v>0</v>
      </c>
      <c r="N16" s="111">
        <f t="shared" si="1"/>
        <v>0</v>
      </c>
      <c r="O16" s="111">
        <f t="shared" si="1"/>
        <v>0</v>
      </c>
      <c r="P16" s="111">
        <f t="shared" si="1"/>
        <v>98308</v>
      </c>
    </row>
    <row r="17" spans="1:16" ht="16.5" customHeight="1">
      <c r="A17" s="83"/>
      <c r="B17" s="87" t="s">
        <v>2</v>
      </c>
      <c r="C17" s="408"/>
      <c r="D17" s="88">
        <v>22518</v>
      </c>
      <c r="E17" s="88">
        <v>0</v>
      </c>
      <c r="F17" s="88">
        <v>22518</v>
      </c>
      <c r="G17" s="88">
        <v>22518</v>
      </c>
      <c r="H17" s="88">
        <v>0</v>
      </c>
      <c r="I17" s="4">
        <v>0</v>
      </c>
      <c r="J17" s="88">
        <v>0</v>
      </c>
      <c r="K17" s="88">
        <v>0</v>
      </c>
      <c r="L17" s="88">
        <v>22518</v>
      </c>
      <c r="M17" s="88">
        <v>0</v>
      </c>
      <c r="N17" s="88">
        <v>0</v>
      </c>
      <c r="O17" s="88">
        <v>0</v>
      </c>
      <c r="P17" s="88">
        <v>22518</v>
      </c>
    </row>
    <row r="18" spans="1:16" ht="16.5" customHeight="1">
      <c r="A18" s="83"/>
      <c r="B18" s="117" t="s">
        <v>361</v>
      </c>
      <c r="C18" s="408"/>
      <c r="D18" s="127">
        <v>22518</v>
      </c>
      <c r="E18" s="127">
        <v>0</v>
      </c>
      <c r="F18" s="127">
        <v>22518</v>
      </c>
      <c r="G18" s="127">
        <v>22518</v>
      </c>
      <c r="H18" s="127">
        <v>0</v>
      </c>
      <c r="I18" s="158">
        <v>0</v>
      </c>
      <c r="J18" s="127">
        <v>0</v>
      </c>
      <c r="K18" s="127">
        <v>0</v>
      </c>
      <c r="L18" s="127">
        <v>22518</v>
      </c>
      <c r="M18" s="127">
        <v>0</v>
      </c>
      <c r="N18" s="127">
        <v>0</v>
      </c>
      <c r="O18" s="127">
        <v>0</v>
      </c>
      <c r="P18" s="127">
        <v>22518</v>
      </c>
    </row>
    <row r="19" spans="1:16" ht="16.5" customHeight="1">
      <c r="A19" s="83"/>
      <c r="B19" s="87" t="s">
        <v>2</v>
      </c>
      <c r="C19" s="408"/>
      <c r="D19" s="116">
        <v>56113</v>
      </c>
      <c r="E19" s="116">
        <v>0</v>
      </c>
      <c r="F19" s="116">
        <v>56113</v>
      </c>
      <c r="G19" s="116">
        <v>56113</v>
      </c>
      <c r="H19" s="116">
        <v>0</v>
      </c>
      <c r="I19" s="69">
        <v>0</v>
      </c>
      <c r="J19" s="116">
        <v>0</v>
      </c>
      <c r="K19" s="116">
        <v>0</v>
      </c>
      <c r="L19" s="116">
        <v>56113</v>
      </c>
      <c r="M19" s="116">
        <v>0</v>
      </c>
      <c r="N19" s="116">
        <v>0</v>
      </c>
      <c r="O19" s="116">
        <v>0</v>
      </c>
      <c r="P19" s="116">
        <v>56113</v>
      </c>
    </row>
    <row r="20" spans="1:16" ht="16.5" customHeight="1">
      <c r="A20" s="83"/>
      <c r="B20" s="117" t="s">
        <v>390</v>
      </c>
      <c r="C20" s="408"/>
      <c r="D20" s="127">
        <v>56113</v>
      </c>
      <c r="E20" s="127">
        <v>0</v>
      </c>
      <c r="F20" s="127">
        <v>56113</v>
      </c>
      <c r="G20" s="127">
        <v>56113</v>
      </c>
      <c r="H20" s="127">
        <v>0</v>
      </c>
      <c r="I20" s="158">
        <v>0</v>
      </c>
      <c r="J20" s="127">
        <v>0</v>
      </c>
      <c r="K20" s="127">
        <v>0</v>
      </c>
      <c r="L20" s="127">
        <v>56113</v>
      </c>
      <c r="M20" s="127">
        <v>0</v>
      </c>
      <c r="N20" s="127">
        <v>0</v>
      </c>
      <c r="O20" s="127">
        <v>0</v>
      </c>
      <c r="P20" s="127">
        <v>56113</v>
      </c>
    </row>
    <row r="21" spans="1:16" ht="16.5" customHeight="1">
      <c r="A21" s="83"/>
      <c r="B21" s="87" t="s">
        <v>482</v>
      </c>
      <c r="C21" s="408"/>
      <c r="D21" s="88">
        <v>19677</v>
      </c>
      <c r="E21" s="88">
        <v>0</v>
      </c>
      <c r="F21" s="88">
        <v>19677</v>
      </c>
      <c r="G21" s="88">
        <v>19677</v>
      </c>
      <c r="H21" s="88">
        <v>0</v>
      </c>
      <c r="I21" s="4">
        <v>0</v>
      </c>
      <c r="J21" s="88">
        <v>0</v>
      </c>
      <c r="K21" s="88">
        <v>0</v>
      </c>
      <c r="L21" s="88">
        <v>19677</v>
      </c>
      <c r="M21" s="88">
        <v>0</v>
      </c>
      <c r="N21" s="88">
        <v>0</v>
      </c>
      <c r="O21" s="88">
        <v>0</v>
      </c>
      <c r="P21" s="88">
        <v>19677</v>
      </c>
    </row>
    <row r="22" spans="1:16" ht="21" customHeight="1">
      <c r="A22" s="83"/>
      <c r="B22" s="162" t="s">
        <v>391</v>
      </c>
      <c r="C22" s="408"/>
      <c r="D22" s="163">
        <f>SUM(D21)</f>
        <v>19677</v>
      </c>
      <c r="E22" s="163">
        <f>SUM(E21)</f>
        <v>0</v>
      </c>
      <c r="F22" s="163">
        <v>19677</v>
      </c>
      <c r="G22" s="163">
        <f aca="true" t="shared" si="2" ref="G22:P22">SUM(G21)</f>
        <v>19677</v>
      </c>
      <c r="H22" s="163">
        <f t="shared" si="2"/>
        <v>0</v>
      </c>
      <c r="I22" s="163">
        <f t="shared" si="2"/>
        <v>0</v>
      </c>
      <c r="J22" s="163">
        <f t="shared" si="2"/>
        <v>0</v>
      </c>
      <c r="K22" s="163">
        <f t="shared" si="2"/>
        <v>0</v>
      </c>
      <c r="L22" s="163">
        <f t="shared" si="2"/>
        <v>19677</v>
      </c>
      <c r="M22" s="163">
        <f t="shared" si="2"/>
        <v>0</v>
      </c>
      <c r="N22" s="163">
        <f t="shared" si="2"/>
        <v>0</v>
      </c>
      <c r="O22" s="163">
        <f t="shared" si="2"/>
        <v>0</v>
      </c>
      <c r="P22" s="163">
        <f t="shared" si="2"/>
        <v>19677</v>
      </c>
    </row>
    <row r="23" spans="1:16" s="9" customFormat="1" ht="16.5" customHeight="1">
      <c r="A23" s="335" t="s">
        <v>626</v>
      </c>
      <c r="B23" s="333" t="s">
        <v>360</v>
      </c>
      <c r="C23" s="464" t="s">
        <v>0</v>
      </c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6"/>
    </row>
    <row r="24" spans="1:16" s="9" customFormat="1" ht="16.5" customHeight="1">
      <c r="A24" s="159"/>
      <c r="B24" s="333"/>
      <c r="C24" s="464" t="s">
        <v>1</v>
      </c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6"/>
    </row>
    <row r="25" spans="1:16" s="9" customFormat="1" ht="16.5" customHeight="1">
      <c r="A25" s="159"/>
      <c r="B25" s="333" t="s">
        <v>371</v>
      </c>
      <c r="C25" s="432" t="s">
        <v>628</v>
      </c>
      <c r="D25" s="337">
        <f>D26</f>
        <v>60000</v>
      </c>
      <c r="E25" s="337">
        <f aca="true" t="shared" si="3" ref="E25:P25">E26</f>
        <v>0</v>
      </c>
      <c r="F25" s="337">
        <f t="shared" si="3"/>
        <v>60000</v>
      </c>
      <c r="G25" s="337">
        <f t="shared" si="3"/>
        <v>60000</v>
      </c>
      <c r="H25" s="337">
        <f t="shared" si="3"/>
        <v>0</v>
      </c>
      <c r="I25" s="337">
        <f t="shared" si="3"/>
        <v>0</v>
      </c>
      <c r="J25" s="337">
        <f t="shared" si="3"/>
        <v>0</v>
      </c>
      <c r="K25" s="337">
        <f t="shared" si="3"/>
        <v>0</v>
      </c>
      <c r="L25" s="337">
        <f t="shared" si="3"/>
        <v>60000</v>
      </c>
      <c r="M25" s="337">
        <f t="shared" si="3"/>
        <v>0</v>
      </c>
      <c r="N25" s="337">
        <f t="shared" si="3"/>
        <v>0</v>
      </c>
      <c r="O25" s="337">
        <f t="shared" si="3"/>
        <v>0</v>
      </c>
      <c r="P25" s="337">
        <f t="shared" si="3"/>
        <v>60000</v>
      </c>
    </row>
    <row r="26" spans="1:16" s="342" customFormat="1" ht="16.5" customHeight="1">
      <c r="A26" s="340"/>
      <c r="B26" s="341" t="s">
        <v>627</v>
      </c>
      <c r="C26" s="467"/>
      <c r="D26" s="113">
        <f>D27+D28+D29</f>
        <v>60000</v>
      </c>
      <c r="E26" s="113">
        <f aca="true" t="shared" si="4" ref="E26:P26">E27+E28+E29</f>
        <v>0</v>
      </c>
      <c r="F26" s="113">
        <f t="shared" si="4"/>
        <v>60000</v>
      </c>
      <c r="G26" s="113">
        <f t="shared" si="4"/>
        <v>60000</v>
      </c>
      <c r="H26" s="113">
        <f t="shared" si="4"/>
        <v>0</v>
      </c>
      <c r="I26" s="113">
        <f t="shared" si="4"/>
        <v>0</v>
      </c>
      <c r="J26" s="113">
        <f t="shared" si="4"/>
        <v>0</v>
      </c>
      <c r="K26" s="113">
        <f t="shared" si="4"/>
        <v>0</v>
      </c>
      <c r="L26" s="113">
        <f t="shared" si="4"/>
        <v>60000</v>
      </c>
      <c r="M26" s="113">
        <f t="shared" si="4"/>
        <v>0</v>
      </c>
      <c r="N26" s="113">
        <f t="shared" si="4"/>
        <v>0</v>
      </c>
      <c r="O26" s="113">
        <f t="shared" si="4"/>
        <v>0</v>
      </c>
      <c r="P26" s="113">
        <f t="shared" si="4"/>
        <v>60000</v>
      </c>
    </row>
    <row r="27" spans="1:16" s="346" customFormat="1" ht="16.5" customHeight="1">
      <c r="A27" s="343"/>
      <c r="B27" s="344" t="s">
        <v>391</v>
      </c>
      <c r="C27" s="467"/>
      <c r="D27" s="345">
        <v>18400</v>
      </c>
      <c r="E27" s="345">
        <v>0</v>
      </c>
      <c r="F27" s="345">
        <v>18400</v>
      </c>
      <c r="G27" s="345">
        <v>18400</v>
      </c>
      <c r="H27" s="345">
        <v>0</v>
      </c>
      <c r="I27" s="345">
        <v>0</v>
      </c>
      <c r="J27" s="345">
        <v>0</v>
      </c>
      <c r="K27" s="345">
        <v>0</v>
      </c>
      <c r="L27" s="345">
        <v>18400</v>
      </c>
      <c r="M27" s="345">
        <v>0</v>
      </c>
      <c r="N27" s="345">
        <v>0</v>
      </c>
      <c r="O27" s="345">
        <v>0</v>
      </c>
      <c r="P27" s="345">
        <v>18400</v>
      </c>
    </row>
    <row r="28" spans="1:16" s="342" customFormat="1" ht="16.5" customHeight="1">
      <c r="A28" s="340"/>
      <c r="B28" s="341" t="s">
        <v>8</v>
      </c>
      <c r="C28" s="467"/>
      <c r="D28" s="113">
        <v>29600</v>
      </c>
      <c r="E28" s="113">
        <v>0</v>
      </c>
      <c r="F28" s="113">
        <v>29600</v>
      </c>
      <c r="G28" s="113">
        <v>29600</v>
      </c>
      <c r="H28" s="113">
        <v>0</v>
      </c>
      <c r="I28" s="113">
        <v>0</v>
      </c>
      <c r="J28" s="113">
        <v>0</v>
      </c>
      <c r="K28" s="113">
        <v>0</v>
      </c>
      <c r="L28" s="113">
        <v>29600</v>
      </c>
      <c r="M28" s="113">
        <v>0</v>
      </c>
      <c r="N28" s="113">
        <v>0</v>
      </c>
      <c r="O28" s="113">
        <v>0</v>
      </c>
      <c r="P28" s="113">
        <v>29600</v>
      </c>
    </row>
    <row r="29" spans="1:16" s="342" customFormat="1" ht="16.5" customHeight="1">
      <c r="A29" s="340"/>
      <c r="B29" s="341" t="s">
        <v>629</v>
      </c>
      <c r="C29" s="468"/>
      <c r="D29" s="113">
        <v>12000</v>
      </c>
      <c r="E29" s="113">
        <v>0</v>
      </c>
      <c r="F29" s="113">
        <v>12000</v>
      </c>
      <c r="G29" s="113">
        <v>12000</v>
      </c>
      <c r="H29" s="113">
        <v>0</v>
      </c>
      <c r="I29" s="113">
        <v>0</v>
      </c>
      <c r="J29" s="113">
        <v>0</v>
      </c>
      <c r="K29" s="113">
        <v>0</v>
      </c>
      <c r="L29" s="113">
        <v>12000</v>
      </c>
      <c r="M29" s="113">
        <v>0</v>
      </c>
      <c r="N29" s="113">
        <v>0</v>
      </c>
      <c r="O29" s="113">
        <v>0</v>
      </c>
      <c r="P29" s="113">
        <v>12000</v>
      </c>
    </row>
    <row r="30" spans="1:16" s="9" customFormat="1" ht="16.5" customHeight="1">
      <c r="A30" s="334" t="s">
        <v>624</v>
      </c>
      <c r="B30" s="333" t="s">
        <v>360</v>
      </c>
      <c r="C30" s="464" t="s">
        <v>0</v>
      </c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6"/>
    </row>
    <row r="31" spans="1:16" s="9" customFormat="1" ht="16.5" customHeight="1">
      <c r="A31" s="336"/>
      <c r="B31" s="117"/>
      <c r="C31" s="464" t="s">
        <v>1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6"/>
    </row>
    <row r="32" spans="1:16" s="9" customFormat="1" ht="16.5" customHeight="1">
      <c r="A32" s="338"/>
      <c r="B32" s="333" t="s">
        <v>371</v>
      </c>
      <c r="C32" s="407" t="s">
        <v>392</v>
      </c>
      <c r="D32" s="339">
        <f>D33</f>
        <v>80000</v>
      </c>
      <c r="E32" s="339">
        <f aca="true" t="shared" si="5" ref="E32:P32">E33</f>
        <v>0</v>
      </c>
      <c r="F32" s="339">
        <f t="shared" si="5"/>
        <v>80000</v>
      </c>
      <c r="G32" s="339">
        <f t="shared" si="5"/>
        <v>80000</v>
      </c>
      <c r="H32" s="339">
        <f t="shared" si="5"/>
        <v>0</v>
      </c>
      <c r="I32" s="339">
        <f t="shared" si="5"/>
        <v>0</v>
      </c>
      <c r="J32" s="339">
        <f t="shared" si="5"/>
        <v>0</v>
      </c>
      <c r="K32" s="339">
        <f t="shared" si="5"/>
        <v>0</v>
      </c>
      <c r="L32" s="339">
        <f t="shared" si="5"/>
        <v>80000</v>
      </c>
      <c r="M32" s="339">
        <f t="shared" si="5"/>
        <v>0</v>
      </c>
      <c r="N32" s="339">
        <f t="shared" si="5"/>
        <v>0</v>
      </c>
      <c r="O32" s="339">
        <f t="shared" si="5"/>
        <v>0</v>
      </c>
      <c r="P32" s="339">
        <f t="shared" si="5"/>
        <v>80000</v>
      </c>
    </row>
    <row r="33" spans="1:16" s="342" customFormat="1" ht="16.5" customHeight="1">
      <c r="A33" s="340"/>
      <c r="B33" s="341" t="s">
        <v>627</v>
      </c>
      <c r="C33" s="405"/>
      <c r="D33" s="113">
        <f>D34+D35+D36</f>
        <v>80000</v>
      </c>
      <c r="E33" s="113">
        <f aca="true" t="shared" si="6" ref="E33:P33">E34+E35+E36</f>
        <v>0</v>
      </c>
      <c r="F33" s="113">
        <f t="shared" si="6"/>
        <v>80000</v>
      </c>
      <c r="G33" s="113">
        <f t="shared" si="6"/>
        <v>80000</v>
      </c>
      <c r="H33" s="113">
        <f t="shared" si="6"/>
        <v>0</v>
      </c>
      <c r="I33" s="113">
        <f t="shared" si="6"/>
        <v>0</v>
      </c>
      <c r="J33" s="113">
        <f t="shared" si="6"/>
        <v>0</v>
      </c>
      <c r="K33" s="113">
        <f t="shared" si="6"/>
        <v>0</v>
      </c>
      <c r="L33" s="113">
        <f t="shared" si="6"/>
        <v>80000</v>
      </c>
      <c r="M33" s="113">
        <f t="shared" si="6"/>
        <v>0</v>
      </c>
      <c r="N33" s="113">
        <f t="shared" si="6"/>
        <v>0</v>
      </c>
      <c r="O33" s="113">
        <f t="shared" si="6"/>
        <v>0</v>
      </c>
      <c r="P33" s="113">
        <f t="shared" si="6"/>
        <v>80000</v>
      </c>
    </row>
    <row r="34" spans="1:16" s="347" customFormat="1" ht="16.5" customHeight="1">
      <c r="A34" s="343"/>
      <c r="B34" s="344" t="s">
        <v>391</v>
      </c>
      <c r="C34" s="405"/>
      <c r="D34" s="345">
        <v>20040</v>
      </c>
      <c r="E34" s="345">
        <v>0</v>
      </c>
      <c r="F34" s="345">
        <v>20040</v>
      </c>
      <c r="G34" s="345">
        <v>20040</v>
      </c>
      <c r="H34" s="345">
        <v>0</v>
      </c>
      <c r="I34" s="345">
        <v>0</v>
      </c>
      <c r="J34" s="345">
        <v>0</v>
      </c>
      <c r="K34" s="345">
        <v>0</v>
      </c>
      <c r="L34" s="345">
        <v>20040</v>
      </c>
      <c r="M34" s="345">
        <v>0</v>
      </c>
      <c r="N34" s="345">
        <v>0</v>
      </c>
      <c r="O34" s="345">
        <v>0</v>
      </c>
      <c r="P34" s="345">
        <v>20040</v>
      </c>
    </row>
    <row r="35" spans="1:16" s="342" customFormat="1" ht="16.5" customHeight="1">
      <c r="A35" s="340"/>
      <c r="B35" s="341" t="s">
        <v>8</v>
      </c>
      <c r="C35" s="405"/>
      <c r="D35" s="113">
        <v>43960</v>
      </c>
      <c r="E35" s="113">
        <v>0</v>
      </c>
      <c r="F35" s="113">
        <v>43960</v>
      </c>
      <c r="G35" s="113">
        <v>43960</v>
      </c>
      <c r="H35" s="113">
        <v>0</v>
      </c>
      <c r="I35" s="113">
        <v>0</v>
      </c>
      <c r="J35" s="113">
        <v>0</v>
      </c>
      <c r="K35" s="113">
        <v>0</v>
      </c>
      <c r="L35" s="113">
        <v>43960</v>
      </c>
      <c r="M35" s="113">
        <v>0</v>
      </c>
      <c r="N35" s="113">
        <v>0</v>
      </c>
      <c r="O35" s="113">
        <v>0</v>
      </c>
      <c r="P35" s="113">
        <v>43960</v>
      </c>
    </row>
    <row r="36" spans="1:16" s="342" customFormat="1" ht="16.5" customHeight="1">
      <c r="A36" s="340"/>
      <c r="B36" s="341" t="s">
        <v>629</v>
      </c>
      <c r="C36" s="406"/>
      <c r="D36" s="113">
        <v>16000</v>
      </c>
      <c r="E36" s="113">
        <v>0</v>
      </c>
      <c r="F36" s="113">
        <v>16000</v>
      </c>
      <c r="G36" s="113">
        <v>16000</v>
      </c>
      <c r="H36" s="113">
        <v>0</v>
      </c>
      <c r="I36" s="113">
        <v>0</v>
      </c>
      <c r="J36" s="113">
        <v>0</v>
      </c>
      <c r="K36" s="113">
        <v>0</v>
      </c>
      <c r="L36" s="113">
        <v>16000</v>
      </c>
      <c r="M36" s="113">
        <v>0</v>
      </c>
      <c r="N36" s="113">
        <v>0</v>
      </c>
      <c r="O36" s="113">
        <v>0</v>
      </c>
      <c r="P36" s="113">
        <v>16000</v>
      </c>
    </row>
    <row r="37" spans="1:16" ht="16.5" customHeight="1">
      <c r="A37" s="413" t="s">
        <v>625</v>
      </c>
      <c r="B37" s="84" t="s">
        <v>360</v>
      </c>
      <c r="C37" s="425" t="s">
        <v>538</v>
      </c>
      <c r="D37" s="422" t="s">
        <v>531</v>
      </c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4"/>
    </row>
    <row r="38" spans="1:16" ht="16.5" customHeight="1">
      <c r="A38" s="414"/>
      <c r="B38" s="87" t="s">
        <v>532</v>
      </c>
      <c r="C38" s="426"/>
      <c r="D38" s="422" t="s">
        <v>533</v>
      </c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4"/>
    </row>
    <row r="39" spans="1:16" ht="16.5" customHeight="1">
      <c r="A39" s="414"/>
      <c r="B39" s="87" t="s">
        <v>547</v>
      </c>
      <c r="C39" s="426"/>
      <c r="D39" s="422" t="s">
        <v>546</v>
      </c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4"/>
    </row>
    <row r="40" spans="1:16" ht="16.5" customHeight="1">
      <c r="A40" s="414"/>
      <c r="B40" s="167" t="s">
        <v>369</v>
      </c>
      <c r="C40" s="426"/>
      <c r="D40" s="422" t="s">
        <v>548</v>
      </c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4"/>
    </row>
    <row r="41" spans="1:16" ht="16.5" customHeight="1">
      <c r="A41" s="414"/>
      <c r="B41" s="90" t="s">
        <v>371</v>
      </c>
      <c r="C41" s="426"/>
      <c r="D41" s="165">
        <f>D42+D43</f>
        <v>50000</v>
      </c>
      <c r="E41" s="165">
        <f aca="true" t="shared" si="7" ref="E41:P41">E42+E43</f>
        <v>7500</v>
      </c>
      <c r="F41" s="165">
        <f t="shared" si="7"/>
        <v>42500</v>
      </c>
      <c r="G41" s="165">
        <f t="shared" si="7"/>
        <v>50000</v>
      </c>
      <c r="H41" s="165">
        <f t="shared" si="7"/>
        <v>7500</v>
      </c>
      <c r="I41" s="165">
        <f t="shared" si="7"/>
        <v>0</v>
      </c>
      <c r="J41" s="165">
        <f t="shared" si="7"/>
        <v>0</v>
      </c>
      <c r="K41" s="165">
        <f t="shared" si="7"/>
        <v>7500</v>
      </c>
      <c r="L41" s="165">
        <f t="shared" si="7"/>
        <v>42500</v>
      </c>
      <c r="M41" s="165">
        <f t="shared" si="7"/>
        <v>0</v>
      </c>
      <c r="N41" s="165">
        <f t="shared" si="7"/>
        <v>0</v>
      </c>
      <c r="O41" s="165">
        <f t="shared" si="7"/>
        <v>0</v>
      </c>
      <c r="P41" s="165">
        <f t="shared" si="7"/>
        <v>42500</v>
      </c>
    </row>
    <row r="42" spans="1:16" s="12" customFormat="1" ht="16.5" customHeight="1">
      <c r="A42" s="414"/>
      <c r="B42" s="87" t="s">
        <v>550</v>
      </c>
      <c r="C42" s="426"/>
      <c r="D42" s="168">
        <v>42500</v>
      </c>
      <c r="E42" s="168">
        <v>0</v>
      </c>
      <c r="F42" s="168">
        <v>42500</v>
      </c>
      <c r="G42" s="168">
        <v>42500</v>
      </c>
      <c r="H42" s="168">
        <v>0</v>
      </c>
      <c r="I42" s="168">
        <v>0</v>
      </c>
      <c r="J42" s="168">
        <v>0</v>
      </c>
      <c r="K42" s="168">
        <v>0</v>
      </c>
      <c r="L42" s="168">
        <v>42500</v>
      </c>
      <c r="M42" s="168">
        <v>0</v>
      </c>
      <c r="N42" s="168">
        <v>0</v>
      </c>
      <c r="O42" s="168">
        <v>0</v>
      </c>
      <c r="P42" s="168">
        <v>42500</v>
      </c>
    </row>
    <row r="43" spans="1:16" s="12" customFormat="1" ht="16.5" customHeight="1">
      <c r="A43" s="414"/>
      <c r="B43" s="87" t="s">
        <v>539</v>
      </c>
      <c r="C43" s="426"/>
      <c r="D43" s="168">
        <v>7500</v>
      </c>
      <c r="E43" s="168">
        <v>7500</v>
      </c>
      <c r="F43" s="168">
        <v>0</v>
      </c>
      <c r="G43" s="168">
        <v>7500</v>
      </c>
      <c r="H43" s="168">
        <v>7500</v>
      </c>
      <c r="I43" s="168">
        <v>0</v>
      </c>
      <c r="J43" s="168">
        <v>0</v>
      </c>
      <c r="K43" s="168">
        <v>7500</v>
      </c>
      <c r="L43" s="168">
        <v>0</v>
      </c>
      <c r="M43" s="168">
        <v>0</v>
      </c>
      <c r="N43" s="168">
        <v>0</v>
      </c>
      <c r="O43" s="168">
        <v>0</v>
      </c>
      <c r="P43" s="168">
        <v>0</v>
      </c>
    </row>
    <row r="44" spans="1:16" s="12" customFormat="1" ht="24.75" customHeight="1">
      <c r="A44" s="415"/>
      <c r="B44" s="87" t="s">
        <v>549</v>
      </c>
      <c r="C44" s="426"/>
      <c r="D44" s="168">
        <v>6</v>
      </c>
      <c r="E44" s="168">
        <v>6</v>
      </c>
      <c r="F44" s="168">
        <v>0</v>
      </c>
      <c r="G44" s="168">
        <v>6</v>
      </c>
      <c r="H44" s="168">
        <v>6</v>
      </c>
      <c r="I44" s="168">
        <v>0</v>
      </c>
      <c r="J44" s="168">
        <v>0</v>
      </c>
      <c r="K44" s="168">
        <v>6</v>
      </c>
      <c r="L44" s="168">
        <v>0</v>
      </c>
      <c r="M44" s="168">
        <v>0</v>
      </c>
      <c r="N44" s="168">
        <v>0</v>
      </c>
      <c r="O44" s="168">
        <v>0</v>
      </c>
      <c r="P44" s="168">
        <v>0</v>
      </c>
    </row>
    <row r="45" spans="1:16" s="12" customFormat="1" ht="24.75" customHeight="1">
      <c r="A45" s="166"/>
      <c r="B45" s="95" t="s">
        <v>391</v>
      </c>
      <c r="C45" s="406"/>
      <c r="D45" s="169">
        <f>D41+D44</f>
        <v>50006</v>
      </c>
      <c r="E45" s="169">
        <f aca="true" t="shared" si="8" ref="E45:P45">E41+E44</f>
        <v>7506</v>
      </c>
      <c r="F45" s="169">
        <f t="shared" si="8"/>
        <v>42500</v>
      </c>
      <c r="G45" s="169">
        <f t="shared" si="8"/>
        <v>50006</v>
      </c>
      <c r="H45" s="169">
        <f t="shared" si="8"/>
        <v>7506</v>
      </c>
      <c r="I45" s="169">
        <f t="shared" si="8"/>
        <v>0</v>
      </c>
      <c r="J45" s="169">
        <f t="shared" si="8"/>
        <v>0</v>
      </c>
      <c r="K45" s="169">
        <f t="shared" si="8"/>
        <v>7506</v>
      </c>
      <c r="L45" s="169">
        <f t="shared" si="8"/>
        <v>42500</v>
      </c>
      <c r="M45" s="169">
        <f t="shared" si="8"/>
        <v>0</v>
      </c>
      <c r="N45" s="169">
        <f t="shared" si="8"/>
        <v>0</v>
      </c>
      <c r="O45" s="169">
        <f t="shared" si="8"/>
        <v>0</v>
      </c>
      <c r="P45" s="169">
        <f t="shared" si="8"/>
        <v>42500</v>
      </c>
    </row>
    <row r="46" spans="1:16" ht="16.5" customHeight="1">
      <c r="A46" s="413" t="s">
        <v>630</v>
      </c>
      <c r="B46" s="84" t="s">
        <v>360</v>
      </c>
      <c r="C46" s="410" t="s">
        <v>531</v>
      </c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7"/>
    </row>
    <row r="47" spans="1:16" ht="16.5" customHeight="1">
      <c r="A47" s="414"/>
      <c r="B47" s="87" t="s">
        <v>532</v>
      </c>
      <c r="C47" s="410" t="s">
        <v>533</v>
      </c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7"/>
    </row>
    <row r="48" spans="1:16" ht="16.5" customHeight="1">
      <c r="A48" s="414"/>
      <c r="B48" s="87" t="s">
        <v>534</v>
      </c>
      <c r="C48" s="410" t="s">
        <v>535</v>
      </c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7"/>
    </row>
    <row r="49" spans="1:16" ht="16.5" customHeight="1">
      <c r="A49" s="414"/>
      <c r="B49" s="87" t="s">
        <v>536</v>
      </c>
      <c r="C49" s="410" t="s">
        <v>537</v>
      </c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7"/>
    </row>
    <row r="50" spans="1:16" ht="16.5" customHeight="1">
      <c r="A50" s="414"/>
      <c r="B50" s="90" t="s">
        <v>371</v>
      </c>
      <c r="C50" s="407" t="s">
        <v>538</v>
      </c>
      <c r="D50" s="111">
        <f>SUM(D52,D51,D53)</f>
        <v>146465</v>
      </c>
      <c r="E50" s="111">
        <f aca="true" t="shared" si="9" ref="E50:P50">SUM(E52,E51,E53)</f>
        <v>21969</v>
      </c>
      <c r="F50" s="111">
        <f t="shared" si="9"/>
        <v>124496</v>
      </c>
      <c r="G50" s="111">
        <f t="shared" si="9"/>
        <v>146465</v>
      </c>
      <c r="H50" s="111">
        <v>21969</v>
      </c>
      <c r="I50" s="111">
        <f t="shared" si="9"/>
        <v>0</v>
      </c>
      <c r="J50" s="111">
        <f t="shared" si="9"/>
        <v>0</v>
      </c>
      <c r="K50" s="111">
        <f t="shared" si="9"/>
        <v>21969</v>
      </c>
      <c r="L50" s="111">
        <f t="shared" si="9"/>
        <v>124496</v>
      </c>
      <c r="M50" s="111">
        <f t="shared" si="9"/>
        <v>0</v>
      </c>
      <c r="N50" s="111">
        <f t="shared" si="9"/>
        <v>0</v>
      </c>
      <c r="O50" s="111">
        <f t="shared" si="9"/>
        <v>0</v>
      </c>
      <c r="P50" s="111">
        <f t="shared" si="9"/>
        <v>124496</v>
      </c>
    </row>
    <row r="51" spans="1:16" ht="16.5" customHeight="1">
      <c r="A51" s="414"/>
      <c r="B51" s="87" t="s">
        <v>2</v>
      </c>
      <c r="C51" s="408"/>
      <c r="D51" s="88">
        <v>124496</v>
      </c>
      <c r="E51" s="88">
        <v>0</v>
      </c>
      <c r="F51" s="88">
        <v>124496</v>
      </c>
      <c r="G51" s="88">
        <v>124496</v>
      </c>
      <c r="H51" s="88">
        <v>0</v>
      </c>
      <c r="I51" s="4">
        <v>0</v>
      </c>
      <c r="J51" s="88">
        <v>0</v>
      </c>
      <c r="K51" s="88">
        <v>0</v>
      </c>
      <c r="L51" s="88">
        <v>124496</v>
      </c>
      <c r="M51" s="88">
        <v>0</v>
      </c>
      <c r="N51" s="88">
        <v>0</v>
      </c>
      <c r="O51" s="88">
        <v>0</v>
      </c>
      <c r="P51" s="88">
        <v>124496</v>
      </c>
    </row>
    <row r="52" spans="1:16" ht="16.5" customHeight="1">
      <c r="A52" s="414"/>
      <c r="B52" s="87" t="s">
        <v>539</v>
      </c>
      <c r="C52" s="408"/>
      <c r="D52" s="160">
        <v>6590</v>
      </c>
      <c r="E52" s="160">
        <v>6590</v>
      </c>
      <c r="F52" s="160">
        <v>0</v>
      </c>
      <c r="G52" s="160">
        <v>6590</v>
      </c>
      <c r="H52" s="160">
        <v>0</v>
      </c>
      <c r="I52" s="161">
        <v>0</v>
      </c>
      <c r="J52" s="160">
        <v>0</v>
      </c>
      <c r="K52" s="160">
        <v>6590</v>
      </c>
      <c r="L52" s="160">
        <v>0</v>
      </c>
      <c r="M52" s="160">
        <v>0</v>
      </c>
      <c r="N52" s="160">
        <v>0</v>
      </c>
      <c r="O52" s="160">
        <v>0</v>
      </c>
      <c r="P52" s="160">
        <v>0</v>
      </c>
    </row>
    <row r="53" spans="1:16" s="9" customFormat="1" ht="16.5" customHeight="1">
      <c r="A53" s="414"/>
      <c r="B53" s="87" t="s">
        <v>540</v>
      </c>
      <c r="C53" s="408"/>
      <c r="D53" s="116">
        <v>15379</v>
      </c>
      <c r="E53" s="116">
        <v>15379</v>
      </c>
      <c r="F53" s="116">
        <v>0</v>
      </c>
      <c r="G53" s="116">
        <v>15379</v>
      </c>
      <c r="H53" s="116">
        <v>0</v>
      </c>
      <c r="I53" s="69">
        <v>0</v>
      </c>
      <c r="J53" s="116">
        <v>0</v>
      </c>
      <c r="K53" s="116">
        <v>15379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</row>
    <row r="54" spans="1:16" s="9" customFormat="1" ht="16.5" customHeight="1">
      <c r="A54" s="414"/>
      <c r="B54" s="87" t="s">
        <v>542</v>
      </c>
      <c r="C54" s="408"/>
      <c r="D54" s="116">
        <v>10</v>
      </c>
      <c r="E54" s="116">
        <v>10</v>
      </c>
      <c r="F54" s="116">
        <v>0</v>
      </c>
      <c r="G54" s="116">
        <v>10</v>
      </c>
      <c r="H54" s="116">
        <v>10</v>
      </c>
      <c r="I54" s="69">
        <v>0</v>
      </c>
      <c r="J54" s="116">
        <v>0</v>
      </c>
      <c r="K54" s="116">
        <v>10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</row>
    <row r="55" spans="1:16" ht="21.75" customHeight="1">
      <c r="A55" s="415"/>
      <c r="B55" s="95" t="s">
        <v>391</v>
      </c>
      <c r="C55" s="409"/>
      <c r="D55" s="96">
        <f>SUM(D50,D54)</f>
        <v>146475</v>
      </c>
      <c r="E55" s="96">
        <f aca="true" t="shared" si="10" ref="E55:P55">SUM(E50,E54)</f>
        <v>21979</v>
      </c>
      <c r="F55" s="96">
        <f t="shared" si="10"/>
        <v>124496</v>
      </c>
      <c r="G55" s="96">
        <f t="shared" si="10"/>
        <v>146475</v>
      </c>
      <c r="H55" s="96">
        <f t="shared" si="10"/>
        <v>21979</v>
      </c>
      <c r="I55" s="96">
        <f t="shared" si="10"/>
        <v>0</v>
      </c>
      <c r="J55" s="96">
        <f t="shared" si="10"/>
        <v>0</v>
      </c>
      <c r="K55" s="96">
        <f t="shared" si="10"/>
        <v>21979</v>
      </c>
      <c r="L55" s="96">
        <f t="shared" si="10"/>
        <v>124496</v>
      </c>
      <c r="M55" s="96">
        <f t="shared" si="10"/>
        <v>0</v>
      </c>
      <c r="N55" s="96">
        <f t="shared" si="10"/>
        <v>0</v>
      </c>
      <c r="O55" s="96">
        <f t="shared" si="10"/>
        <v>0</v>
      </c>
      <c r="P55" s="96">
        <f t="shared" si="10"/>
        <v>124496</v>
      </c>
    </row>
    <row r="56" spans="1:16" ht="16.5" customHeight="1">
      <c r="A56" s="413" t="s">
        <v>631</v>
      </c>
      <c r="B56" s="84" t="s">
        <v>360</v>
      </c>
      <c r="C56" s="410" t="s">
        <v>531</v>
      </c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2"/>
    </row>
    <row r="57" spans="1:16" ht="16.5" customHeight="1">
      <c r="A57" s="414"/>
      <c r="B57" s="87" t="s">
        <v>614</v>
      </c>
      <c r="C57" s="410" t="s">
        <v>616</v>
      </c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2"/>
    </row>
    <row r="58" spans="1:16" ht="16.5" customHeight="1">
      <c r="A58" s="414"/>
      <c r="B58" s="87" t="s">
        <v>615</v>
      </c>
      <c r="C58" s="410" t="s">
        <v>617</v>
      </c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2"/>
    </row>
    <row r="59" spans="1:16" ht="16.5" customHeight="1">
      <c r="A59" s="414"/>
      <c r="B59" s="87" t="s">
        <v>369</v>
      </c>
      <c r="C59" s="410" t="s">
        <v>618</v>
      </c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2"/>
    </row>
    <row r="60" spans="1:16" ht="16.5" customHeight="1">
      <c r="A60" s="414"/>
      <c r="B60" s="90" t="s">
        <v>371</v>
      </c>
      <c r="C60" s="407" t="s">
        <v>538</v>
      </c>
      <c r="D60" s="111">
        <f>SUM(D62,D61,D63)</f>
        <v>46901</v>
      </c>
      <c r="E60" s="111">
        <f aca="true" t="shared" si="11" ref="E60:P60">SUM(E62,E61,E63)</f>
        <v>7035</v>
      </c>
      <c r="F60" s="111">
        <f t="shared" si="11"/>
        <v>39866</v>
      </c>
      <c r="G60" s="111">
        <f t="shared" si="11"/>
        <v>46901</v>
      </c>
      <c r="H60" s="111">
        <v>7035</v>
      </c>
      <c r="I60" s="111">
        <f t="shared" si="11"/>
        <v>0</v>
      </c>
      <c r="J60" s="111">
        <f t="shared" si="11"/>
        <v>0</v>
      </c>
      <c r="K60" s="111">
        <f t="shared" si="11"/>
        <v>7035</v>
      </c>
      <c r="L60" s="111">
        <f t="shared" si="11"/>
        <v>39866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11">
        <f t="shared" si="11"/>
        <v>39866</v>
      </c>
    </row>
    <row r="61" spans="1:16" ht="16.5" customHeight="1">
      <c r="A61" s="414"/>
      <c r="B61" s="87" t="s">
        <v>2</v>
      </c>
      <c r="C61" s="408"/>
      <c r="D61" s="88">
        <v>39866</v>
      </c>
      <c r="E61" s="88">
        <v>0</v>
      </c>
      <c r="F61" s="88">
        <v>39866</v>
      </c>
      <c r="G61" s="88">
        <v>39866</v>
      </c>
      <c r="H61" s="88">
        <v>0</v>
      </c>
      <c r="I61" s="4">
        <v>0</v>
      </c>
      <c r="J61" s="88">
        <v>0</v>
      </c>
      <c r="K61" s="88">
        <v>0</v>
      </c>
      <c r="L61" s="88">
        <v>39866</v>
      </c>
      <c r="M61" s="88">
        <v>0</v>
      </c>
      <c r="N61" s="88">
        <v>0</v>
      </c>
      <c r="O61" s="88">
        <v>0</v>
      </c>
      <c r="P61" s="88">
        <v>39866</v>
      </c>
    </row>
    <row r="62" spans="1:16" ht="16.5" customHeight="1">
      <c r="A62" s="414"/>
      <c r="B62" s="87" t="s">
        <v>539</v>
      </c>
      <c r="C62" s="408"/>
      <c r="D62" s="160">
        <v>7035</v>
      </c>
      <c r="E62" s="160">
        <v>7035</v>
      </c>
      <c r="F62" s="160">
        <v>0</v>
      </c>
      <c r="G62" s="160">
        <v>7035</v>
      </c>
      <c r="H62" s="160">
        <v>0</v>
      </c>
      <c r="I62" s="161">
        <v>0</v>
      </c>
      <c r="J62" s="160">
        <v>0</v>
      </c>
      <c r="K62" s="160">
        <v>7035</v>
      </c>
      <c r="L62" s="160">
        <v>0</v>
      </c>
      <c r="M62" s="160">
        <v>0</v>
      </c>
      <c r="N62" s="160">
        <v>0</v>
      </c>
      <c r="O62" s="160">
        <v>0</v>
      </c>
      <c r="P62" s="160">
        <v>0</v>
      </c>
    </row>
    <row r="63" spans="1:16" s="9" customFormat="1" ht="16.5" customHeight="1" hidden="1">
      <c r="A63" s="414"/>
      <c r="B63" s="87" t="s">
        <v>540</v>
      </c>
      <c r="C63" s="408"/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69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</row>
    <row r="64" spans="1:16" s="9" customFormat="1" ht="16.5" customHeight="1">
      <c r="A64" s="414"/>
      <c r="B64" s="87" t="s">
        <v>542</v>
      </c>
      <c r="C64" s="408"/>
      <c r="D64" s="116">
        <v>5</v>
      </c>
      <c r="E64" s="116">
        <v>5</v>
      </c>
      <c r="F64" s="116">
        <v>0</v>
      </c>
      <c r="G64" s="116">
        <v>5</v>
      </c>
      <c r="H64" s="116">
        <v>5</v>
      </c>
      <c r="I64" s="69">
        <v>0</v>
      </c>
      <c r="J64" s="116">
        <v>0</v>
      </c>
      <c r="K64" s="116">
        <v>5</v>
      </c>
      <c r="L64" s="116">
        <v>0</v>
      </c>
      <c r="M64" s="116">
        <v>0</v>
      </c>
      <c r="N64" s="116">
        <v>0</v>
      </c>
      <c r="O64" s="116">
        <v>0</v>
      </c>
      <c r="P64" s="116">
        <v>0</v>
      </c>
    </row>
    <row r="65" spans="1:16" ht="21.75" customHeight="1">
      <c r="A65" s="415"/>
      <c r="B65" s="95" t="s">
        <v>391</v>
      </c>
      <c r="C65" s="409"/>
      <c r="D65" s="96">
        <v>17753</v>
      </c>
      <c r="E65" s="96">
        <v>2663</v>
      </c>
      <c r="F65" s="96">
        <v>15090</v>
      </c>
      <c r="G65" s="96">
        <v>17753</v>
      </c>
      <c r="H65" s="96">
        <v>2663</v>
      </c>
      <c r="I65" s="96">
        <f>SUM(I60,I64)</f>
        <v>0</v>
      </c>
      <c r="J65" s="96">
        <f>SUM(J60,J64)</f>
        <v>0</v>
      </c>
      <c r="K65" s="96">
        <v>2663</v>
      </c>
      <c r="L65" s="96">
        <v>15090</v>
      </c>
      <c r="M65" s="96">
        <f>SUM(M60,M64)</f>
        <v>0</v>
      </c>
      <c r="N65" s="96">
        <f>SUM(N60,N64)</f>
        <v>0</v>
      </c>
      <c r="O65" s="96">
        <f>SUM(O60,O64)</f>
        <v>0</v>
      </c>
      <c r="P65" s="96">
        <v>15090</v>
      </c>
    </row>
    <row r="66" spans="1:16" ht="36.75" customHeight="1">
      <c r="A66" s="123"/>
      <c r="B66" s="427" t="s">
        <v>545</v>
      </c>
      <c r="C66" s="441"/>
      <c r="D66" s="124">
        <f>D22+D41+D50+D65+D34+D27</f>
        <v>272335</v>
      </c>
      <c r="E66" s="124">
        <f aca="true" t="shared" si="12" ref="E66:P66">E22+E41+E50+E65+E34+E27</f>
        <v>32132</v>
      </c>
      <c r="F66" s="124">
        <f t="shared" si="12"/>
        <v>240203</v>
      </c>
      <c r="G66" s="124">
        <f t="shared" si="12"/>
        <v>272335</v>
      </c>
      <c r="H66" s="124">
        <f t="shared" si="12"/>
        <v>32132</v>
      </c>
      <c r="I66" s="124">
        <f t="shared" si="12"/>
        <v>0</v>
      </c>
      <c r="J66" s="124">
        <f t="shared" si="12"/>
        <v>0</v>
      </c>
      <c r="K66" s="124">
        <f t="shared" si="12"/>
        <v>32132</v>
      </c>
      <c r="L66" s="124">
        <f t="shared" si="12"/>
        <v>240203</v>
      </c>
      <c r="M66" s="124">
        <f t="shared" si="12"/>
        <v>0</v>
      </c>
      <c r="N66" s="124">
        <f t="shared" si="12"/>
        <v>0</v>
      </c>
      <c r="O66" s="124">
        <f t="shared" si="12"/>
        <v>0</v>
      </c>
      <c r="P66" s="124">
        <f t="shared" si="12"/>
        <v>240203</v>
      </c>
    </row>
    <row r="67" spans="1:16" ht="22.5" customHeight="1">
      <c r="A67" s="123"/>
      <c r="B67" s="427" t="s">
        <v>543</v>
      </c>
      <c r="C67" s="420"/>
      <c r="D67" s="124">
        <f>D44+D64+D54</f>
        <v>21</v>
      </c>
      <c r="E67" s="124">
        <f aca="true" t="shared" si="13" ref="E67:P67">E44+E64+E54</f>
        <v>21</v>
      </c>
      <c r="F67" s="124">
        <f t="shared" si="13"/>
        <v>0</v>
      </c>
      <c r="G67" s="124">
        <f t="shared" si="13"/>
        <v>21</v>
      </c>
      <c r="H67" s="124">
        <f t="shared" si="13"/>
        <v>21</v>
      </c>
      <c r="I67" s="124">
        <f t="shared" si="13"/>
        <v>0</v>
      </c>
      <c r="J67" s="124">
        <f t="shared" si="13"/>
        <v>0</v>
      </c>
      <c r="K67" s="124">
        <f t="shared" si="13"/>
        <v>21</v>
      </c>
      <c r="L67" s="124">
        <f t="shared" si="13"/>
        <v>0</v>
      </c>
      <c r="M67" s="124">
        <f t="shared" si="13"/>
        <v>0</v>
      </c>
      <c r="N67" s="124">
        <f t="shared" si="13"/>
        <v>0</v>
      </c>
      <c r="O67" s="124">
        <f t="shared" si="13"/>
        <v>0</v>
      </c>
      <c r="P67" s="124">
        <f t="shared" si="13"/>
        <v>0</v>
      </c>
    </row>
    <row r="68" spans="1:16" ht="28.5" customHeight="1">
      <c r="A68" s="97" t="s">
        <v>362</v>
      </c>
      <c r="B68" s="442" t="s">
        <v>363</v>
      </c>
      <c r="C68" s="443"/>
      <c r="D68" s="98">
        <f>D73+D84+D93+D102+D113</f>
        <v>12591686</v>
      </c>
      <c r="E68" s="98">
        <f aca="true" t="shared" si="14" ref="E68:P68">E73+E84+E93+E102+E113</f>
        <v>4968809</v>
      </c>
      <c r="F68" s="98">
        <f t="shared" si="14"/>
        <v>7689164</v>
      </c>
      <c r="G68" s="98">
        <f t="shared" si="14"/>
        <v>12657973</v>
      </c>
      <c r="H68" s="98">
        <f t="shared" si="14"/>
        <v>4968809</v>
      </c>
      <c r="I68" s="98">
        <f t="shared" si="14"/>
        <v>2600000</v>
      </c>
      <c r="J68" s="98">
        <f t="shared" si="14"/>
        <v>0</v>
      </c>
      <c r="K68" s="98">
        <f t="shared" si="14"/>
        <v>2368809</v>
      </c>
      <c r="L68" s="98">
        <f t="shared" si="14"/>
        <v>7689164</v>
      </c>
      <c r="M68" s="98">
        <f t="shared" si="14"/>
        <v>0</v>
      </c>
      <c r="N68" s="98">
        <f t="shared" si="14"/>
        <v>0</v>
      </c>
      <c r="O68" s="98">
        <f t="shared" si="14"/>
        <v>0</v>
      </c>
      <c r="P68" s="98">
        <f t="shared" si="14"/>
        <v>7689164</v>
      </c>
    </row>
    <row r="69" spans="1:16" ht="16.5" customHeight="1">
      <c r="A69" s="436" t="s">
        <v>372</v>
      </c>
      <c r="B69" s="84" t="s">
        <v>360</v>
      </c>
      <c r="C69" s="410" t="s">
        <v>364</v>
      </c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2"/>
    </row>
    <row r="70" spans="1:16" ht="16.5" customHeight="1">
      <c r="A70" s="437"/>
      <c r="B70" s="87" t="s">
        <v>3</v>
      </c>
      <c r="C70" s="410" t="s">
        <v>4</v>
      </c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2"/>
    </row>
    <row r="71" spans="1:16" ht="16.5" customHeight="1">
      <c r="A71" s="437"/>
      <c r="B71" s="87" t="s">
        <v>5</v>
      </c>
      <c r="C71" s="410" t="s">
        <v>610</v>
      </c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2"/>
    </row>
    <row r="72" spans="1:16" ht="17.25" customHeight="1">
      <c r="A72" s="437"/>
      <c r="B72" s="87" t="s">
        <v>369</v>
      </c>
      <c r="C72" s="410" t="s">
        <v>387</v>
      </c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2"/>
    </row>
    <row r="73" spans="1:16" ht="16.5" customHeight="1">
      <c r="A73" s="437"/>
      <c r="B73" s="90" t="s">
        <v>371</v>
      </c>
      <c r="C73" s="407" t="s">
        <v>6</v>
      </c>
      <c r="D73" s="93">
        <f>SUM(D74:D79)</f>
        <v>2474001</v>
      </c>
      <c r="E73" s="93">
        <f aca="true" t="shared" si="15" ref="E73:P73">SUM(E74:E79)</f>
        <v>1298767</v>
      </c>
      <c r="F73" s="93">
        <f t="shared" si="15"/>
        <v>1241521</v>
      </c>
      <c r="G73" s="93">
        <f>SUM(G74:G79)</f>
        <v>2540288</v>
      </c>
      <c r="H73" s="93">
        <f t="shared" si="15"/>
        <v>1298767</v>
      </c>
      <c r="I73" s="93">
        <f t="shared" si="15"/>
        <v>350000</v>
      </c>
      <c r="J73" s="93">
        <f t="shared" si="15"/>
        <v>0</v>
      </c>
      <c r="K73" s="93">
        <f t="shared" si="15"/>
        <v>948767</v>
      </c>
      <c r="L73" s="93">
        <f t="shared" si="15"/>
        <v>1241521</v>
      </c>
      <c r="M73" s="93">
        <f t="shared" si="15"/>
        <v>0</v>
      </c>
      <c r="N73" s="93">
        <f t="shared" si="15"/>
        <v>0</v>
      </c>
      <c r="O73" s="93">
        <f t="shared" si="15"/>
        <v>0</v>
      </c>
      <c r="P73" s="93">
        <f t="shared" si="15"/>
        <v>1241521</v>
      </c>
    </row>
    <row r="74" spans="1:16" ht="16.5" customHeight="1">
      <c r="A74" s="437"/>
      <c r="B74" s="112" t="s">
        <v>451</v>
      </c>
      <c r="C74" s="408"/>
      <c r="D74" s="113">
        <v>6210</v>
      </c>
      <c r="E74" s="113">
        <v>6210</v>
      </c>
      <c r="F74" s="113">
        <v>0</v>
      </c>
      <c r="G74" s="118">
        <f>SUM(H74,L74)</f>
        <v>6210</v>
      </c>
      <c r="H74" s="118">
        <f>SUM(I74:K74)</f>
        <v>6210</v>
      </c>
      <c r="I74" s="113">
        <v>0</v>
      </c>
      <c r="J74" s="113">
        <v>0</v>
      </c>
      <c r="K74" s="113">
        <v>6210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</row>
    <row r="75" spans="1:16" ht="16.5" customHeight="1">
      <c r="A75" s="437"/>
      <c r="B75" s="112" t="s">
        <v>361</v>
      </c>
      <c r="C75" s="408"/>
      <c r="D75" s="113">
        <v>528266</v>
      </c>
      <c r="E75" s="113">
        <v>298999</v>
      </c>
      <c r="F75" s="113">
        <v>229267</v>
      </c>
      <c r="G75" s="118">
        <v>528266</v>
      </c>
      <c r="H75" s="118">
        <v>298999</v>
      </c>
      <c r="I75" s="113"/>
      <c r="J75" s="113"/>
      <c r="K75" s="113">
        <v>298999</v>
      </c>
      <c r="L75" s="113">
        <v>229267</v>
      </c>
      <c r="M75" s="113">
        <v>0</v>
      </c>
      <c r="N75" s="119">
        <v>0</v>
      </c>
      <c r="O75" s="113">
        <v>0</v>
      </c>
      <c r="P75" s="113">
        <v>229267</v>
      </c>
    </row>
    <row r="76" spans="1:16" s="9" customFormat="1" ht="16.5" customHeight="1">
      <c r="A76" s="437"/>
      <c r="B76" s="112" t="s">
        <v>370</v>
      </c>
      <c r="C76" s="408"/>
      <c r="D76" s="113">
        <v>495695</v>
      </c>
      <c r="E76" s="113">
        <v>261615</v>
      </c>
      <c r="F76" s="113">
        <v>234080</v>
      </c>
      <c r="G76" s="118">
        <v>495695</v>
      </c>
      <c r="H76" s="118">
        <f>SUM(I76:K76)</f>
        <v>261615</v>
      </c>
      <c r="I76" s="113">
        <v>0</v>
      </c>
      <c r="J76" s="113">
        <v>0</v>
      </c>
      <c r="K76" s="113">
        <v>261615</v>
      </c>
      <c r="L76" s="113">
        <v>234080</v>
      </c>
      <c r="M76" s="113">
        <v>0</v>
      </c>
      <c r="N76" s="119">
        <v>0</v>
      </c>
      <c r="O76" s="113">
        <v>0</v>
      </c>
      <c r="P76" s="113">
        <v>234080</v>
      </c>
    </row>
    <row r="77" spans="1:16" s="9" customFormat="1" ht="16.5" customHeight="1">
      <c r="A77" s="437"/>
      <c r="B77" s="95" t="s">
        <v>7</v>
      </c>
      <c r="C77" s="408"/>
      <c r="D77" s="143">
        <v>300762</v>
      </c>
      <c r="E77" s="143">
        <v>150381</v>
      </c>
      <c r="F77" s="143">
        <v>150381</v>
      </c>
      <c r="G77" s="144">
        <f>H77+L77</f>
        <v>300762</v>
      </c>
      <c r="H77" s="144">
        <f>SUM(I77:K77)</f>
        <v>150381</v>
      </c>
      <c r="I77" s="143">
        <v>0</v>
      </c>
      <c r="J77" s="143">
        <v>0</v>
      </c>
      <c r="K77" s="143">
        <v>150381</v>
      </c>
      <c r="L77" s="143">
        <v>150381</v>
      </c>
      <c r="M77" s="143">
        <v>0</v>
      </c>
      <c r="N77" s="145">
        <v>0</v>
      </c>
      <c r="O77" s="143">
        <v>0</v>
      </c>
      <c r="P77" s="143">
        <v>150381</v>
      </c>
    </row>
    <row r="78" spans="1:16" s="9" customFormat="1" ht="24" customHeight="1">
      <c r="A78" s="437"/>
      <c r="B78" s="112" t="s">
        <v>541</v>
      </c>
      <c r="C78" s="408"/>
      <c r="D78" s="113">
        <v>350</v>
      </c>
      <c r="E78" s="113">
        <v>350</v>
      </c>
      <c r="F78" s="113">
        <v>0</v>
      </c>
      <c r="G78" s="118">
        <v>350</v>
      </c>
      <c r="H78" s="118">
        <v>350</v>
      </c>
      <c r="I78" s="113">
        <v>0</v>
      </c>
      <c r="J78" s="113">
        <v>0</v>
      </c>
      <c r="K78" s="113">
        <v>350</v>
      </c>
      <c r="L78" s="113">
        <v>0</v>
      </c>
      <c r="M78" s="113">
        <v>0</v>
      </c>
      <c r="N78" s="119">
        <v>0</v>
      </c>
      <c r="O78" s="113">
        <v>0</v>
      </c>
      <c r="P78" s="113">
        <v>0</v>
      </c>
    </row>
    <row r="79" spans="1:16" ht="16.5" customHeight="1">
      <c r="A79" s="440"/>
      <c r="B79" s="87" t="s">
        <v>8</v>
      </c>
      <c r="C79" s="409"/>
      <c r="D79" s="89">
        <v>1142718</v>
      </c>
      <c r="E79" s="89">
        <v>581212</v>
      </c>
      <c r="F79" s="89">
        <v>627793</v>
      </c>
      <c r="G79" s="91">
        <v>1209005</v>
      </c>
      <c r="H79" s="91">
        <f>SUM(I79:K79)</f>
        <v>581212</v>
      </c>
      <c r="I79" s="89">
        <v>350000</v>
      </c>
      <c r="J79" s="89">
        <v>0</v>
      </c>
      <c r="K79" s="89">
        <v>231212</v>
      </c>
      <c r="L79" s="89">
        <v>627793</v>
      </c>
      <c r="M79" s="89">
        <v>0</v>
      </c>
      <c r="N79" s="92">
        <v>0</v>
      </c>
      <c r="O79" s="89">
        <v>0</v>
      </c>
      <c r="P79" s="89">
        <v>627793</v>
      </c>
    </row>
    <row r="80" spans="1:16" ht="16.5" customHeight="1">
      <c r="A80" s="436" t="s">
        <v>9</v>
      </c>
      <c r="B80" s="84" t="s">
        <v>360</v>
      </c>
      <c r="C80" s="410" t="s">
        <v>364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2"/>
    </row>
    <row r="81" spans="1:16" ht="13.5" customHeight="1">
      <c r="A81" s="437"/>
      <c r="B81" s="87" t="s">
        <v>3</v>
      </c>
      <c r="C81" s="410" t="s">
        <v>4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2"/>
    </row>
    <row r="82" spans="1:16" ht="13.5" customHeight="1">
      <c r="A82" s="437"/>
      <c r="B82" s="87" t="s">
        <v>5</v>
      </c>
      <c r="C82" s="410" t="s">
        <v>611</v>
      </c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2"/>
    </row>
    <row r="83" spans="1:16" ht="12.75" customHeight="1">
      <c r="A83" s="437"/>
      <c r="B83" s="87" t="s">
        <v>369</v>
      </c>
      <c r="C83" s="410" t="s">
        <v>452</v>
      </c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2"/>
    </row>
    <row r="84" spans="1:16" ht="16.5" customHeight="1">
      <c r="A84" s="437"/>
      <c r="B84" s="90" t="s">
        <v>371</v>
      </c>
      <c r="C84" s="407" t="s">
        <v>6</v>
      </c>
      <c r="D84" s="93">
        <f>SUM(D85:D88)</f>
        <v>1530667</v>
      </c>
      <c r="E84" s="93">
        <f aca="true" t="shared" si="16" ref="E84:P84">SUM(E85:E88)</f>
        <v>771316</v>
      </c>
      <c r="F84" s="93">
        <f t="shared" si="16"/>
        <v>759351</v>
      </c>
      <c r="G84" s="93">
        <f t="shared" si="16"/>
        <v>1530667</v>
      </c>
      <c r="H84" s="93">
        <f t="shared" si="16"/>
        <v>771316</v>
      </c>
      <c r="I84" s="93">
        <f t="shared" si="16"/>
        <v>0</v>
      </c>
      <c r="J84" s="93">
        <f t="shared" si="16"/>
        <v>0</v>
      </c>
      <c r="K84" s="93">
        <f>SUM(K85:K88)</f>
        <v>771316</v>
      </c>
      <c r="L84" s="93">
        <f t="shared" si="16"/>
        <v>759351</v>
      </c>
      <c r="M84" s="93">
        <f t="shared" si="16"/>
        <v>0</v>
      </c>
      <c r="N84" s="93">
        <f t="shared" si="16"/>
        <v>0</v>
      </c>
      <c r="O84" s="93">
        <f t="shared" si="16"/>
        <v>0</v>
      </c>
      <c r="P84" s="93">
        <f t="shared" si="16"/>
        <v>759351</v>
      </c>
    </row>
    <row r="85" spans="1:16" ht="16.5" customHeight="1">
      <c r="A85" s="437"/>
      <c r="B85" s="87" t="s">
        <v>370</v>
      </c>
      <c r="C85" s="408"/>
      <c r="D85" s="91">
        <v>201994</v>
      </c>
      <c r="E85" s="91">
        <v>102008</v>
      </c>
      <c r="F85" s="91">
        <v>99986</v>
      </c>
      <c r="G85" s="91">
        <v>201994</v>
      </c>
      <c r="H85" s="91">
        <f>SUM(I85:K85)</f>
        <v>102008</v>
      </c>
      <c r="I85" s="91">
        <v>0</v>
      </c>
      <c r="J85" s="91">
        <v>0</v>
      </c>
      <c r="K85" s="91">
        <v>102008</v>
      </c>
      <c r="L85" s="91">
        <v>99986</v>
      </c>
      <c r="M85" s="91">
        <v>0</v>
      </c>
      <c r="N85" s="91">
        <v>0</v>
      </c>
      <c r="O85" s="91">
        <v>0</v>
      </c>
      <c r="P85" s="91">
        <v>99986</v>
      </c>
    </row>
    <row r="86" spans="1:16" ht="16.5" customHeight="1">
      <c r="A86" s="437"/>
      <c r="B86" s="95" t="s">
        <v>391</v>
      </c>
      <c r="C86" s="408"/>
      <c r="D86" s="96">
        <f>E86+F86</f>
        <v>446410</v>
      </c>
      <c r="E86" s="96">
        <v>223205</v>
      </c>
      <c r="F86" s="96">
        <v>223205</v>
      </c>
      <c r="G86" s="121">
        <f>SUM(H86,L86)</f>
        <v>446410</v>
      </c>
      <c r="H86" s="121">
        <f>SUM(I86:K86)</f>
        <v>223205</v>
      </c>
      <c r="I86" s="96">
        <v>0</v>
      </c>
      <c r="J86" s="96">
        <v>0</v>
      </c>
      <c r="K86" s="96">
        <v>223205</v>
      </c>
      <c r="L86" s="96">
        <v>223205</v>
      </c>
      <c r="M86" s="96">
        <v>0</v>
      </c>
      <c r="N86" s="96">
        <v>0</v>
      </c>
      <c r="O86" s="96">
        <v>0</v>
      </c>
      <c r="P86" s="96">
        <v>223205</v>
      </c>
    </row>
    <row r="87" spans="1:16" ht="24" customHeight="1">
      <c r="A87" s="437"/>
      <c r="B87" s="112" t="s">
        <v>541</v>
      </c>
      <c r="C87" s="408"/>
      <c r="D87" s="113">
        <v>7600</v>
      </c>
      <c r="E87" s="113">
        <v>7600</v>
      </c>
      <c r="F87" s="113">
        <v>0</v>
      </c>
      <c r="G87" s="118">
        <v>7600</v>
      </c>
      <c r="H87" s="118">
        <v>7600</v>
      </c>
      <c r="I87" s="113">
        <v>0</v>
      </c>
      <c r="J87" s="113">
        <v>0</v>
      </c>
      <c r="K87" s="113">
        <v>7600</v>
      </c>
      <c r="L87" s="113">
        <v>0</v>
      </c>
      <c r="M87" s="113">
        <v>0</v>
      </c>
      <c r="N87" s="119">
        <v>0</v>
      </c>
      <c r="O87" s="113">
        <v>0</v>
      </c>
      <c r="P87" s="113">
        <v>0</v>
      </c>
    </row>
    <row r="88" spans="1:16" ht="16.5" customHeight="1">
      <c r="A88" s="440"/>
      <c r="B88" s="112" t="s">
        <v>8</v>
      </c>
      <c r="C88" s="409"/>
      <c r="D88" s="113">
        <v>874663</v>
      </c>
      <c r="E88" s="113">
        <v>438503</v>
      </c>
      <c r="F88" s="113">
        <v>436160</v>
      </c>
      <c r="G88" s="118">
        <f>SUM(H88,L88)</f>
        <v>874663</v>
      </c>
      <c r="H88" s="118">
        <f>SUM(I88:K88)</f>
        <v>438503</v>
      </c>
      <c r="I88" s="113">
        <v>0</v>
      </c>
      <c r="J88" s="113">
        <v>0</v>
      </c>
      <c r="K88" s="113">
        <v>438503</v>
      </c>
      <c r="L88" s="113">
        <v>436160</v>
      </c>
      <c r="M88" s="113">
        <v>0</v>
      </c>
      <c r="N88" s="119">
        <v>0</v>
      </c>
      <c r="O88" s="113">
        <v>0</v>
      </c>
      <c r="P88" s="113">
        <v>436160</v>
      </c>
    </row>
    <row r="89" spans="1:16" ht="16.5" customHeight="1">
      <c r="A89" s="436" t="s">
        <v>269</v>
      </c>
      <c r="B89" s="84" t="s">
        <v>360</v>
      </c>
      <c r="C89" s="410" t="s">
        <v>364</v>
      </c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2"/>
    </row>
    <row r="90" spans="1:16" ht="16.5" customHeight="1">
      <c r="A90" s="437"/>
      <c r="B90" s="87" t="s">
        <v>603</v>
      </c>
      <c r="C90" s="410" t="s">
        <v>453</v>
      </c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  <c r="O90" s="411"/>
      <c r="P90" s="412"/>
    </row>
    <row r="91" spans="1:16" ht="16.5" customHeight="1">
      <c r="A91" s="437"/>
      <c r="B91" s="87" t="s">
        <v>604</v>
      </c>
      <c r="C91" s="410" t="s">
        <v>454</v>
      </c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438"/>
      <c r="O91" s="438"/>
      <c r="P91" s="439"/>
    </row>
    <row r="92" spans="1:16" ht="16.5" customHeight="1">
      <c r="A92" s="437"/>
      <c r="B92" s="87" t="s">
        <v>369</v>
      </c>
      <c r="C92" s="410" t="s">
        <v>455</v>
      </c>
      <c r="D92" s="438"/>
      <c r="E92" s="438"/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9"/>
    </row>
    <row r="93" spans="1:16" ht="16.5" customHeight="1">
      <c r="A93" s="437"/>
      <c r="B93" s="90" t="s">
        <v>371</v>
      </c>
      <c r="C93" s="433" t="s">
        <v>456</v>
      </c>
      <c r="D93" s="93">
        <f>SUM(D94:D97)</f>
        <v>1192586</v>
      </c>
      <c r="E93" s="93">
        <f>SUM(E94:E97)</f>
        <v>263808</v>
      </c>
      <c r="F93" s="93">
        <f aca="true" t="shared" si="17" ref="F93:P93">SUM(F94:F96)</f>
        <v>928778</v>
      </c>
      <c r="G93" s="93">
        <f>SUM(G94:G97)</f>
        <v>1192586</v>
      </c>
      <c r="H93" s="93">
        <f>SUM(H94:H97)</f>
        <v>263808</v>
      </c>
      <c r="I93" s="93">
        <f t="shared" si="17"/>
        <v>0</v>
      </c>
      <c r="J93" s="93">
        <f t="shared" si="17"/>
        <v>0</v>
      </c>
      <c r="K93" s="93">
        <f>SUM(K94:K97)</f>
        <v>263808</v>
      </c>
      <c r="L93" s="93">
        <f t="shared" si="17"/>
        <v>928778</v>
      </c>
      <c r="M93" s="93">
        <f t="shared" si="17"/>
        <v>0</v>
      </c>
      <c r="N93" s="93">
        <f t="shared" si="17"/>
        <v>0</v>
      </c>
      <c r="O93" s="93">
        <f t="shared" si="17"/>
        <v>0</v>
      </c>
      <c r="P93" s="93">
        <f t="shared" si="17"/>
        <v>928778</v>
      </c>
    </row>
    <row r="94" spans="1:16" ht="16.5" customHeight="1">
      <c r="A94" s="437"/>
      <c r="B94" s="87" t="s">
        <v>361</v>
      </c>
      <c r="C94" s="434"/>
      <c r="D94" s="91">
        <v>47236</v>
      </c>
      <c r="E94" s="91">
        <v>21000</v>
      </c>
      <c r="F94" s="91">
        <v>26236</v>
      </c>
      <c r="G94" s="91">
        <v>47236</v>
      </c>
      <c r="H94" s="91">
        <v>21000</v>
      </c>
      <c r="I94" s="91">
        <v>0</v>
      </c>
      <c r="J94" s="91">
        <v>0</v>
      </c>
      <c r="K94" s="91">
        <v>21000</v>
      </c>
      <c r="L94" s="91">
        <v>26236</v>
      </c>
      <c r="M94" s="91">
        <v>0</v>
      </c>
      <c r="N94" s="91">
        <v>0</v>
      </c>
      <c r="O94" s="91">
        <v>0</v>
      </c>
      <c r="P94" s="91">
        <v>26236</v>
      </c>
    </row>
    <row r="95" spans="1:16" ht="16.5" customHeight="1">
      <c r="A95" s="437"/>
      <c r="B95" s="112" t="s">
        <v>390</v>
      </c>
      <c r="C95" s="434"/>
      <c r="D95" s="113">
        <f>SUM(E95,F95)</f>
        <v>159382</v>
      </c>
      <c r="E95" s="113">
        <v>24530</v>
      </c>
      <c r="F95" s="113">
        <v>134852</v>
      </c>
      <c r="G95" s="118">
        <f>SUM(H95,L95)</f>
        <v>159382</v>
      </c>
      <c r="H95" s="118">
        <f>SUM(I95:K95)</f>
        <v>24530</v>
      </c>
      <c r="I95" s="113">
        <v>0</v>
      </c>
      <c r="J95" s="113">
        <v>0</v>
      </c>
      <c r="K95" s="113">
        <v>24530</v>
      </c>
      <c r="L95" s="113">
        <v>134852</v>
      </c>
      <c r="M95" s="113">
        <v>0</v>
      </c>
      <c r="N95" s="113">
        <v>0</v>
      </c>
      <c r="O95" s="113">
        <v>0</v>
      </c>
      <c r="P95" s="113">
        <v>134852</v>
      </c>
    </row>
    <row r="96" spans="1:16" ht="16.5" customHeight="1">
      <c r="A96" s="440"/>
      <c r="B96" s="95" t="s">
        <v>7</v>
      </c>
      <c r="C96" s="434"/>
      <c r="D96" s="96">
        <v>903165</v>
      </c>
      <c r="E96" s="96">
        <v>135475</v>
      </c>
      <c r="F96" s="96">
        <v>767690</v>
      </c>
      <c r="G96" s="121">
        <f>SUM(H96,L96)</f>
        <v>903165</v>
      </c>
      <c r="H96" s="121">
        <f>SUM(I96:K96)</f>
        <v>135475</v>
      </c>
      <c r="I96" s="96">
        <v>0</v>
      </c>
      <c r="J96" s="96">
        <v>0</v>
      </c>
      <c r="K96" s="96">
        <v>135475</v>
      </c>
      <c r="L96" s="96">
        <v>767690</v>
      </c>
      <c r="M96" s="96">
        <v>0</v>
      </c>
      <c r="N96" s="122">
        <v>0</v>
      </c>
      <c r="O96" s="96">
        <v>0</v>
      </c>
      <c r="P96" s="96">
        <v>767690</v>
      </c>
    </row>
    <row r="97" spans="1:16" s="9" customFormat="1" ht="22.5" customHeight="1">
      <c r="A97" s="159"/>
      <c r="B97" s="112" t="s">
        <v>541</v>
      </c>
      <c r="C97" s="435"/>
      <c r="D97" s="113">
        <v>82803</v>
      </c>
      <c r="E97" s="113">
        <v>82803</v>
      </c>
      <c r="F97" s="113">
        <v>0</v>
      </c>
      <c r="G97" s="118">
        <v>82803</v>
      </c>
      <c r="H97" s="118">
        <v>82803</v>
      </c>
      <c r="I97" s="113">
        <v>0</v>
      </c>
      <c r="J97" s="113">
        <v>0</v>
      </c>
      <c r="K97" s="113">
        <v>82803</v>
      </c>
      <c r="L97" s="113">
        <v>0</v>
      </c>
      <c r="M97" s="113">
        <v>0</v>
      </c>
      <c r="N97" s="113">
        <v>0</v>
      </c>
      <c r="O97" s="113">
        <v>0</v>
      </c>
      <c r="P97" s="113">
        <v>0</v>
      </c>
    </row>
    <row r="98" spans="1:16" ht="16.5" customHeight="1">
      <c r="A98" s="436" t="s">
        <v>463</v>
      </c>
      <c r="B98" s="84" t="s">
        <v>360</v>
      </c>
      <c r="C98" s="410" t="s">
        <v>364</v>
      </c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2"/>
    </row>
    <row r="99" spans="1:16" ht="16.5" customHeight="1">
      <c r="A99" s="437"/>
      <c r="B99" s="87" t="s">
        <v>365</v>
      </c>
      <c r="C99" s="410" t="s">
        <v>366</v>
      </c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2"/>
    </row>
    <row r="100" spans="1:16" ht="16.5" customHeight="1">
      <c r="A100" s="437"/>
      <c r="B100" s="87" t="s">
        <v>367</v>
      </c>
      <c r="C100" s="410" t="s">
        <v>457</v>
      </c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9"/>
    </row>
    <row r="101" spans="1:16" ht="21" customHeight="1">
      <c r="A101" s="437"/>
      <c r="B101" s="87" t="s">
        <v>369</v>
      </c>
      <c r="C101" s="410" t="s">
        <v>458</v>
      </c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2"/>
    </row>
    <row r="102" spans="1:16" ht="16.5" customHeight="1">
      <c r="A102" s="437"/>
      <c r="B102" s="90" t="s">
        <v>371</v>
      </c>
      <c r="C102" s="407" t="s">
        <v>459</v>
      </c>
      <c r="D102" s="93">
        <f aca="true" t="shared" si="18" ref="D102:I102">SUM(D103:D108)</f>
        <v>483246</v>
      </c>
      <c r="E102" s="93">
        <f t="shared" si="18"/>
        <v>165702</v>
      </c>
      <c r="F102" s="93">
        <f t="shared" si="18"/>
        <v>317544</v>
      </c>
      <c r="G102" s="93">
        <f t="shared" si="18"/>
        <v>483246</v>
      </c>
      <c r="H102" s="93">
        <f t="shared" si="18"/>
        <v>165702</v>
      </c>
      <c r="I102" s="93">
        <f t="shared" si="18"/>
        <v>0</v>
      </c>
      <c r="J102" s="93">
        <f>SUM(J103:J105)</f>
        <v>0</v>
      </c>
      <c r="K102" s="93">
        <f>SUM(K103:K108)</f>
        <v>165702</v>
      </c>
      <c r="L102" s="93">
        <f>SUM(L103:L108)</f>
        <v>317544</v>
      </c>
      <c r="M102" s="93">
        <f>SUM(M103:M105)</f>
        <v>0</v>
      </c>
      <c r="N102" s="93">
        <f>SUM(N103:N105)</f>
        <v>0</v>
      </c>
      <c r="O102" s="93">
        <f>SUM(O103:O105)</f>
        <v>0</v>
      </c>
      <c r="P102" s="93">
        <f>SUM(P103:P108)</f>
        <v>317544</v>
      </c>
    </row>
    <row r="103" spans="1:16" ht="16.5" customHeight="1">
      <c r="A103" s="437"/>
      <c r="B103" s="87" t="s">
        <v>361</v>
      </c>
      <c r="C103" s="408"/>
      <c r="D103" s="91">
        <v>14760</v>
      </c>
      <c r="E103" s="91">
        <v>14760</v>
      </c>
      <c r="F103" s="91">
        <v>0</v>
      </c>
      <c r="G103" s="91">
        <f>SUM(H103,L103)</f>
        <v>14760</v>
      </c>
      <c r="H103" s="91">
        <f>SUM(I103:K103)</f>
        <v>14760</v>
      </c>
      <c r="I103" s="91">
        <v>0</v>
      </c>
      <c r="J103" s="91">
        <v>0</v>
      </c>
      <c r="K103" s="91">
        <v>14760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</row>
    <row r="104" spans="1:16" ht="26.25" customHeight="1">
      <c r="A104" s="437"/>
      <c r="B104" s="112" t="s">
        <v>552</v>
      </c>
      <c r="C104" s="408"/>
      <c r="D104" s="91">
        <v>6881</v>
      </c>
      <c r="E104" s="91">
        <v>6881</v>
      </c>
      <c r="F104" s="91">
        <v>0</v>
      </c>
      <c r="G104" s="91">
        <v>6881</v>
      </c>
      <c r="H104" s="91">
        <v>6881</v>
      </c>
      <c r="I104" s="91">
        <v>0</v>
      </c>
      <c r="J104" s="91">
        <v>0</v>
      </c>
      <c r="K104" s="91">
        <v>6881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</row>
    <row r="105" spans="1:16" ht="24.75" customHeight="1">
      <c r="A105" s="437"/>
      <c r="B105" s="112" t="s">
        <v>551</v>
      </c>
      <c r="C105" s="408"/>
      <c r="D105" s="118">
        <f>E105+F105</f>
        <v>1952</v>
      </c>
      <c r="E105" s="113">
        <f>H105</f>
        <v>1952</v>
      </c>
      <c r="F105" s="113">
        <v>0</v>
      </c>
      <c r="G105" s="118">
        <v>1952</v>
      </c>
      <c r="H105" s="118">
        <f>SUM(I105:K105)</f>
        <v>1952</v>
      </c>
      <c r="I105" s="113">
        <v>0</v>
      </c>
      <c r="J105" s="113">
        <v>0</v>
      </c>
      <c r="K105" s="113">
        <v>1952</v>
      </c>
      <c r="L105" s="113">
        <f>SUM(M105:P105)</f>
        <v>0</v>
      </c>
      <c r="M105" s="113">
        <v>0</v>
      </c>
      <c r="N105" s="113">
        <v>0</v>
      </c>
      <c r="O105" s="113">
        <v>0</v>
      </c>
      <c r="P105" s="113">
        <v>0</v>
      </c>
    </row>
    <row r="106" spans="1:16" ht="26.25" customHeight="1">
      <c r="A106" s="437"/>
      <c r="B106" s="330" t="s">
        <v>623</v>
      </c>
      <c r="C106" s="408"/>
      <c r="D106" s="331">
        <v>15000</v>
      </c>
      <c r="E106" s="332">
        <v>3750</v>
      </c>
      <c r="F106" s="332">
        <v>11250</v>
      </c>
      <c r="G106" s="331">
        <v>15000</v>
      </c>
      <c r="H106" s="331">
        <v>3750</v>
      </c>
      <c r="I106" s="332">
        <v>0</v>
      </c>
      <c r="J106" s="332">
        <v>0</v>
      </c>
      <c r="K106" s="332">
        <v>3750</v>
      </c>
      <c r="L106" s="332">
        <v>11250</v>
      </c>
      <c r="M106" s="332">
        <v>0</v>
      </c>
      <c r="N106" s="332">
        <v>0</v>
      </c>
      <c r="O106" s="332">
        <v>0</v>
      </c>
      <c r="P106" s="332">
        <v>11250</v>
      </c>
    </row>
    <row r="107" spans="1:16" ht="26.25" customHeight="1">
      <c r="A107" s="437"/>
      <c r="B107" s="112" t="s">
        <v>622</v>
      </c>
      <c r="C107" s="408"/>
      <c r="D107" s="118">
        <v>5000</v>
      </c>
      <c r="E107" s="113">
        <v>5000</v>
      </c>
      <c r="F107" s="113">
        <v>0</v>
      </c>
      <c r="G107" s="118">
        <v>5000</v>
      </c>
      <c r="H107" s="118">
        <v>5000</v>
      </c>
      <c r="I107" s="113">
        <v>0</v>
      </c>
      <c r="J107" s="113">
        <v>0</v>
      </c>
      <c r="K107" s="113">
        <v>5000</v>
      </c>
      <c r="L107" s="113">
        <v>0</v>
      </c>
      <c r="M107" s="113">
        <v>0</v>
      </c>
      <c r="N107" s="113">
        <v>0</v>
      </c>
      <c r="O107" s="113">
        <v>0</v>
      </c>
      <c r="P107" s="113">
        <v>0</v>
      </c>
    </row>
    <row r="108" spans="1:16" s="9" customFormat="1" ht="16.5" customHeight="1">
      <c r="A108" s="430"/>
      <c r="B108" s="112" t="s">
        <v>461</v>
      </c>
      <c r="C108" s="409"/>
      <c r="D108" s="118">
        <f>E108+F108</f>
        <v>439653</v>
      </c>
      <c r="E108" s="113">
        <f>H108</f>
        <v>133359</v>
      </c>
      <c r="F108" s="113">
        <f>L108</f>
        <v>306294</v>
      </c>
      <c r="G108" s="118">
        <f>SUM(H108,L108)</f>
        <v>439653</v>
      </c>
      <c r="H108" s="118">
        <f>SUM(I108:K108)</f>
        <v>133359</v>
      </c>
      <c r="I108" s="113">
        <v>0</v>
      </c>
      <c r="J108" s="113"/>
      <c r="K108" s="113">
        <v>133359</v>
      </c>
      <c r="L108" s="113">
        <v>306294</v>
      </c>
      <c r="M108" s="113">
        <v>0</v>
      </c>
      <c r="N108" s="113">
        <v>0</v>
      </c>
      <c r="O108" s="113">
        <v>0</v>
      </c>
      <c r="P108" s="113">
        <v>306294</v>
      </c>
    </row>
    <row r="109" spans="1:16" s="9" customFormat="1" ht="18.75" customHeight="1">
      <c r="A109" s="428" t="s">
        <v>464</v>
      </c>
      <c r="B109" s="84" t="s">
        <v>360</v>
      </c>
      <c r="C109" s="410" t="s">
        <v>364</v>
      </c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2"/>
    </row>
    <row r="110" spans="1:16" s="9" customFormat="1" ht="19.5" customHeight="1">
      <c r="A110" s="429"/>
      <c r="B110" s="87" t="s">
        <v>365</v>
      </c>
      <c r="C110" s="410" t="s">
        <v>366</v>
      </c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2"/>
    </row>
    <row r="111" spans="1:16" s="9" customFormat="1" ht="19.5" customHeight="1">
      <c r="A111" s="429"/>
      <c r="B111" s="87" t="s">
        <v>367</v>
      </c>
      <c r="C111" s="410" t="s">
        <v>368</v>
      </c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2"/>
    </row>
    <row r="112" spans="1:16" s="9" customFormat="1" ht="18.75" customHeight="1">
      <c r="A112" s="429"/>
      <c r="B112" s="87" t="s">
        <v>369</v>
      </c>
      <c r="C112" s="431" t="s">
        <v>465</v>
      </c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7"/>
    </row>
    <row r="113" spans="1:16" s="9" customFormat="1" ht="19.5" customHeight="1">
      <c r="A113" s="429"/>
      <c r="B113" s="90" t="s">
        <v>371</v>
      </c>
      <c r="C113" s="432" t="s">
        <v>466</v>
      </c>
      <c r="D113" s="93">
        <f>SUM(D114:D119)</f>
        <v>6911186</v>
      </c>
      <c r="E113" s="93">
        <f aca="true" t="shared" si="19" ref="E113:P113">SUM(E114:E119)</f>
        <v>2469216</v>
      </c>
      <c r="F113" s="93">
        <f t="shared" si="19"/>
        <v>4441970</v>
      </c>
      <c r="G113" s="93">
        <f t="shared" si="19"/>
        <v>6911186</v>
      </c>
      <c r="H113" s="93">
        <f t="shared" si="19"/>
        <v>2469216</v>
      </c>
      <c r="I113" s="93">
        <f t="shared" si="19"/>
        <v>2250000</v>
      </c>
      <c r="J113" s="93">
        <f t="shared" si="19"/>
        <v>0</v>
      </c>
      <c r="K113" s="93">
        <f t="shared" si="19"/>
        <v>219216</v>
      </c>
      <c r="L113" s="93">
        <f t="shared" si="19"/>
        <v>4441970</v>
      </c>
      <c r="M113" s="93">
        <f t="shared" si="19"/>
        <v>0</v>
      </c>
      <c r="N113" s="93">
        <f t="shared" si="19"/>
        <v>0</v>
      </c>
      <c r="O113" s="93">
        <f t="shared" si="19"/>
        <v>0</v>
      </c>
      <c r="P113" s="93">
        <f t="shared" si="19"/>
        <v>4441970</v>
      </c>
    </row>
    <row r="114" spans="1:16" s="9" customFormat="1" ht="16.5" customHeight="1">
      <c r="A114" s="429"/>
      <c r="B114" s="117" t="s">
        <v>361</v>
      </c>
      <c r="C114" s="405"/>
      <c r="D114" s="146">
        <v>212</v>
      </c>
      <c r="E114" s="113">
        <v>212</v>
      </c>
      <c r="F114" s="113">
        <v>0</v>
      </c>
      <c r="G114" s="118">
        <v>212</v>
      </c>
      <c r="H114" s="118">
        <f>SUM(I114:K114)</f>
        <v>212</v>
      </c>
      <c r="I114" s="113"/>
      <c r="J114" s="113"/>
      <c r="K114" s="113">
        <v>212</v>
      </c>
      <c r="L114" s="113">
        <f>M114+N114+O114+P114</f>
        <v>0</v>
      </c>
      <c r="M114" s="113"/>
      <c r="N114" s="113"/>
      <c r="O114" s="113"/>
      <c r="P114" s="113"/>
    </row>
    <row r="115" spans="1:16" s="9" customFormat="1" ht="16.5" customHeight="1">
      <c r="A115" s="429"/>
      <c r="B115" s="117" t="s">
        <v>370</v>
      </c>
      <c r="C115" s="405"/>
      <c r="D115" s="146">
        <v>65094</v>
      </c>
      <c r="E115" s="113">
        <v>65094</v>
      </c>
      <c r="F115" s="113">
        <v>0</v>
      </c>
      <c r="G115" s="118">
        <v>65094</v>
      </c>
      <c r="H115" s="118">
        <f>SUM(I115:K115)</f>
        <v>65094</v>
      </c>
      <c r="I115" s="113"/>
      <c r="J115" s="113"/>
      <c r="K115" s="113">
        <v>65094</v>
      </c>
      <c r="L115" s="113">
        <f>M115+N115+O115+P115</f>
        <v>0</v>
      </c>
      <c r="M115" s="113"/>
      <c r="N115" s="113"/>
      <c r="O115" s="113"/>
      <c r="P115" s="113"/>
    </row>
    <row r="116" spans="1:16" s="9" customFormat="1" ht="16.5" customHeight="1">
      <c r="A116" s="429"/>
      <c r="B116" s="95" t="s">
        <v>391</v>
      </c>
      <c r="C116" s="405"/>
      <c r="D116" s="147">
        <f>E116+F116</f>
        <v>598404</v>
      </c>
      <c r="E116" s="143">
        <f>H116</f>
        <v>210793</v>
      </c>
      <c r="F116" s="143">
        <f>L116</f>
        <v>387611</v>
      </c>
      <c r="G116" s="144">
        <f>H116+L116</f>
        <v>598404</v>
      </c>
      <c r="H116" s="144">
        <f>SUM(I116:K116)</f>
        <v>210793</v>
      </c>
      <c r="I116" s="143">
        <v>100000</v>
      </c>
      <c r="J116" s="143">
        <v>0</v>
      </c>
      <c r="K116" s="143">
        <v>110793</v>
      </c>
      <c r="L116" s="143">
        <f>M116+N116+O116+P116</f>
        <v>387611</v>
      </c>
      <c r="M116" s="143"/>
      <c r="N116" s="143"/>
      <c r="O116" s="143"/>
      <c r="P116" s="143">
        <v>387611</v>
      </c>
    </row>
    <row r="117" spans="1:16" s="9" customFormat="1" ht="22.5" customHeight="1">
      <c r="A117" s="429"/>
      <c r="B117" s="112" t="s">
        <v>541</v>
      </c>
      <c r="C117" s="405"/>
      <c r="D117" s="146">
        <v>10000</v>
      </c>
      <c r="E117" s="113">
        <v>10000</v>
      </c>
      <c r="F117" s="113">
        <v>0</v>
      </c>
      <c r="G117" s="118">
        <v>10000</v>
      </c>
      <c r="H117" s="118">
        <v>10000</v>
      </c>
      <c r="I117" s="113">
        <v>0</v>
      </c>
      <c r="J117" s="113">
        <v>0</v>
      </c>
      <c r="K117" s="113">
        <v>10000</v>
      </c>
      <c r="L117" s="113">
        <v>0</v>
      </c>
      <c r="M117" s="113">
        <v>0</v>
      </c>
      <c r="N117" s="113">
        <v>0</v>
      </c>
      <c r="O117" s="113">
        <v>0</v>
      </c>
      <c r="P117" s="113">
        <v>0</v>
      </c>
    </row>
    <row r="118" spans="1:16" s="9" customFormat="1" ht="16.5" customHeight="1">
      <c r="A118" s="429"/>
      <c r="B118" s="117" t="s">
        <v>460</v>
      </c>
      <c r="C118" s="405"/>
      <c r="D118" s="146">
        <f>E118+F118</f>
        <v>4778642</v>
      </c>
      <c r="E118" s="113">
        <f>H118</f>
        <v>1672525</v>
      </c>
      <c r="F118" s="113">
        <f>L118</f>
        <v>3106117</v>
      </c>
      <c r="G118" s="118">
        <f>H118+L118</f>
        <v>4778642</v>
      </c>
      <c r="H118" s="118">
        <f>SUM(I118:K118)</f>
        <v>1672525</v>
      </c>
      <c r="I118" s="113">
        <v>1650000</v>
      </c>
      <c r="J118" s="113"/>
      <c r="K118" s="113">
        <v>22525</v>
      </c>
      <c r="L118" s="113">
        <f>M118+N118+O118+P118</f>
        <v>3106117</v>
      </c>
      <c r="M118" s="113"/>
      <c r="N118" s="113"/>
      <c r="O118" s="113"/>
      <c r="P118" s="113">
        <v>3106117</v>
      </c>
    </row>
    <row r="119" spans="1:16" s="9" customFormat="1" ht="16.5" customHeight="1">
      <c r="A119" s="430"/>
      <c r="B119" s="117" t="s">
        <v>462</v>
      </c>
      <c r="C119" s="406"/>
      <c r="D119" s="146">
        <f>E119+F119</f>
        <v>1458834</v>
      </c>
      <c r="E119" s="113">
        <f>H119</f>
        <v>510592</v>
      </c>
      <c r="F119" s="113">
        <f>L119</f>
        <v>948242</v>
      </c>
      <c r="G119" s="118">
        <f>H119+L119</f>
        <v>1458834</v>
      </c>
      <c r="H119" s="118">
        <f>SUM(I119:K119)</f>
        <v>510592</v>
      </c>
      <c r="I119" s="113">
        <v>500000</v>
      </c>
      <c r="J119" s="113"/>
      <c r="K119" s="113">
        <v>10592</v>
      </c>
      <c r="L119" s="113">
        <f>M119+N119+O119+P119</f>
        <v>948242</v>
      </c>
      <c r="M119" s="113"/>
      <c r="N119" s="113"/>
      <c r="O119" s="113"/>
      <c r="P119" s="113">
        <v>948242</v>
      </c>
    </row>
    <row r="120" spans="1:16" ht="26.25" customHeight="1">
      <c r="A120" s="418" t="s">
        <v>467</v>
      </c>
      <c r="B120" s="419"/>
      <c r="C120" s="420"/>
      <c r="D120" s="120">
        <f>SUM(D116,D96,D86,D77,D106)</f>
        <v>2263741</v>
      </c>
      <c r="E120" s="120">
        <f aca="true" t="shared" si="20" ref="E120:P120">SUM(E116,E96,E86,E77,E106)</f>
        <v>723604</v>
      </c>
      <c r="F120" s="120">
        <f t="shared" si="20"/>
        <v>1540137</v>
      </c>
      <c r="G120" s="120">
        <f t="shared" si="20"/>
        <v>2263741</v>
      </c>
      <c r="H120" s="120">
        <f t="shared" si="20"/>
        <v>723604</v>
      </c>
      <c r="I120" s="120">
        <f t="shared" si="20"/>
        <v>100000</v>
      </c>
      <c r="J120" s="120">
        <f t="shared" si="20"/>
        <v>0</v>
      </c>
      <c r="K120" s="120">
        <f t="shared" si="20"/>
        <v>623604</v>
      </c>
      <c r="L120" s="120">
        <f t="shared" si="20"/>
        <v>1540137</v>
      </c>
      <c r="M120" s="120">
        <f t="shared" si="20"/>
        <v>0</v>
      </c>
      <c r="N120" s="120">
        <f t="shared" si="20"/>
        <v>0</v>
      </c>
      <c r="O120" s="120">
        <f t="shared" si="20"/>
        <v>0</v>
      </c>
      <c r="P120" s="120">
        <f t="shared" si="20"/>
        <v>1540137</v>
      </c>
    </row>
    <row r="121" spans="1:16" ht="23.25" customHeight="1">
      <c r="A121" s="421" t="s">
        <v>553</v>
      </c>
      <c r="B121" s="419"/>
      <c r="C121" s="420"/>
      <c r="D121" s="170">
        <f>D117+D106+D97+D87+D78</f>
        <v>115753</v>
      </c>
      <c r="E121" s="170">
        <f aca="true" t="shared" si="21" ref="E121:P121">E117+E106+E97+E87+E78</f>
        <v>104503</v>
      </c>
      <c r="F121" s="170">
        <f t="shared" si="21"/>
        <v>11250</v>
      </c>
      <c r="G121" s="170">
        <f t="shared" si="21"/>
        <v>115753</v>
      </c>
      <c r="H121" s="170">
        <f t="shared" si="21"/>
        <v>104503</v>
      </c>
      <c r="I121" s="170">
        <f t="shared" si="21"/>
        <v>0</v>
      </c>
      <c r="J121" s="170">
        <f t="shared" si="21"/>
        <v>0</v>
      </c>
      <c r="K121" s="170">
        <f t="shared" si="21"/>
        <v>104503</v>
      </c>
      <c r="L121" s="170">
        <f t="shared" si="21"/>
        <v>11250</v>
      </c>
      <c r="M121" s="170">
        <f t="shared" si="21"/>
        <v>0</v>
      </c>
      <c r="N121" s="170">
        <f t="shared" si="21"/>
        <v>0</v>
      </c>
      <c r="O121" s="170">
        <f t="shared" si="21"/>
        <v>0</v>
      </c>
      <c r="P121" s="170">
        <f t="shared" si="21"/>
        <v>11250</v>
      </c>
    </row>
  </sheetData>
  <sheetProtection/>
  <mergeCells count="87">
    <mergeCell ref="C30:P30"/>
    <mergeCell ref="C23:P23"/>
    <mergeCell ref="C24:P24"/>
    <mergeCell ref="C31:P31"/>
    <mergeCell ref="C25:C29"/>
    <mergeCell ref="C32:C36"/>
    <mergeCell ref="D3:D10"/>
    <mergeCell ref="A89:A96"/>
    <mergeCell ref="C91:P91"/>
    <mergeCell ref="C92:P92"/>
    <mergeCell ref="C16:C22"/>
    <mergeCell ref="C71:P71"/>
    <mergeCell ref="C72:P72"/>
    <mergeCell ref="C89:P89"/>
    <mergeCell ref="C90:P90"/>
    <mergeCell ref="C58:P58"/>
    <mergeCell ref="E4:E10"/>
    <mergeCell ref="M7:M10"/>
    <mergeCell ref="L6:L10"/>
    <mergeCell ref="J7:J10"/>
    <mergeCell ref="C81:P81"/>
    <mergeCell ref="C14:P14"/>
    <mergeCell ref="C15:P15"/>
    <mergeCell ref="O7:O10"/>
    <mergeCell ref="G5:G10"/>
    <mergeCell ref="K7:K10"/>
    <mergeCell ref="I6:K6"/>
    <mergeCell ref="H6:H10"/>
    <mergeCell ref="F4:F10"/>
    <mergeCell ref="P7:P10"/>
    <mergeCell ref="H5:K5"/>
    <mergeCell ref="G4:P4"/>
    <mergeCell ref="L5:P5"/>
    <mergeCell ref="M6:P6"/>
    <mergeCell ref="I7:I10"/>
    <mergeCell ref="N7:N10"/>
    <mergeCell ref="B66:C66"/>
    <mergeCell ref="B68:C68"/>
    <mergeCell ref="C70:P70"/>
    <mergeCell ref="A1:P1"/>
    <mergeCell ref="A2:P2"/>
    <mergeCell ref="A3:A10"/>
    <mergeCell ref="B3:B10"/>
    <mergeCell ref="C3:C10"/>
    <mergeCell ref="E3:F3"/>
    <mergeCell ref="G3:P3"/>
    <mergeCell ref="A69:A79"/>
    <mergeCell ref="C69:P69"/>
    <mergeCell ref="C73:C79"/>
    <mergeCell ref="A80:A88"/>
    <mergeCell ref="C82:P82"/>
    <mergeCell ref="C83:P83"/>
    <mergeCell ref="C84:C88"/>
    <mergeCell ref="C80:P80"/>
    <mergeCell ref="C93:C97"/>
    <mergeCell ref="C98:P98"/>
    <mergeCell ref="A98:A108"/>
    <mergeCell ref="C99:P99"/>
    <mergeCell ref="C100:P100"/>
    <mergeCell ref="C101:P101"/>
    <mergeCell ref="C102:C108"/>
    <mergeCell ref="A109:A119"/>
    <mergeCell ref="C109:P109"/>
    <mergeCell ref="C110:P110"/>
    <mergeCell ref="C111:P111"/>
    <mergeCell ref="C112:P112"/>
    <mergeCell ref="C113:C119"/>
    <mergeCell ref="C50:C55"/>
    <mergeCell ref="A120:C120"/>
    <mergeCell ref="A121:C121"/>
    <mergeCell ref="A37:A44"/>
    <mergeCell ref="D37:P37"/>
    <mergeCell ref="D38:P38"/>
    <mergeCell ref="D39:P39"/>
    <mergeCell ref="D40:P40"/>
    <mergeCell ref="C37:C45"/>
    <mergeCell ref="B67:C67"/>
    <mergeCell ref="C60:C65"/>
    <mergeCell ref="C59:P59"/>
    <mergeCell ref="C57:P57"/>
    <mergeCell ref="C56:P56"/>
    <mergeCell ref="A56:A65"/>
    <mergeCell ref="A46:A55"/>
    <mergeCell ref="C46:P46"/>
    <mergeCell ref="C47:P47"/>
    <mergeCell ref="C48:P48"/>
    <mergeCell ref="C49:P49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landscape" paperSize="9" scale="79" r:id="rId1"/>
  <headerFooter>
    <oddHeader xml:space="preserve">&amp;R&amp;"Arial,Pogrubiony"&amp;11Załącznik Nr 5&amp;"Arial,Normalny"&amp;10 do uchwały Nr IX/54/2011 Rady Miasta Radziejów z dnia 31 sierpnia 2011 roku w sprawie zmian w budżecie Miasta Radziejów na 2011 rok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4" width="14.00390625" style="0" customWidth="1"/>
    <col min="5" max="5" width="16.7109375" style="0" customWidth="1"/>
    <col min="6" max="6" width="16.00390625" style="0" customWidth="1"/>
    <col min="7" max="7" width="16.57421875" style="0" customWidth="1"/>
    <col min="8" max="8" width="16.421875" style="0" customWidth="1"/>
    <col min="9" max="9" width="14.28125" style="0" customWidth="1"/>
    <col min="10" max="10" width="14.7109375" style="0" customWidth="1"/>
  </cols>
  <sheetData>
    <row r="1" spans="1:10" ht="37.5" customHeight="1">
      <c r="A1" s="392" t="s">
        <v>612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7" ht="12.75">
      <c r="A2" s="184"/>
      <c r="B2" s="184"/>
      <c r="C2" s="184"/>
      <c r="D2" s="184"/>
      <c r="E2" s="184"/>
      <c r="F2" s="184"/>
      <c r="G2" s="184"/>
    </row>
    <row r="3" spans="1:10" ht="12.75">
      <c r="A3" s="184"/>
      <c r="B3" s="184"/>
      <c r="C3" s="184"/>
      <c r="D3" s="184"/>
      <c r="E3" s="184"/>
      <c r="F3" s="184"/>
      <c r="G3" s="184"/>
      <c r="J3" s="210" t="s">
        <v>233</v>
      </c>
    </row>
    <row r="4" spans="1:10" ht="12.75">
      <c r="A4" s="400" t="s">
        <v>10</v>
      </c>
      <c r="B4" s="472" t="s">
        <v>114</v>
      </c>
      <c r="C4" s="472" t="s">
        <v>115</v>
      </c>
      <c r="D4" s="401" t="s">
        <v>597</v>
      </c>
      <c r="E4" s="401" t="s">
        <v>598</v>
      </c>
      <c r="F4" s="401" t="s">
        <v>117</v>
      </c>
      <c r="G4" s="401"/>
      <c r="H4" s="401"/>
      <c r="I4" s="401"/>
      <c r="J4" s="401"/>
    </row>
    <row r="5" spans="1:10" ht="12.75">
      <c r="A5" s="400"/>
      <c r="B5" s="473"/>
      <c r="C5" s="473"/>
      <c r="D5" s="400"/>
      <c r="E5" s="401"/>
      <c r="F5" s="401" t="s">
        <v>599</v>
      </c>
      <c r="G5" s="401" t="s">
        <v>119</v>
      </c>
      <c r="H5" s="401"/>
      <c r="I5" s="401"/>
      <c r="J5" s="401" t="s">
        <v>600</v>
      </c>
    </row>
    <row r="6" spans="1:10" ht="25.5">
      <c r="A6" s="400"/>
      <c r="B6" s="474"/>
      <c r="C6" s="474"/>
      <c r="D6" s="400"/>
      <c r="E6" s="401"/>
      <c r="F6" s="401"/>
      <c r="G6" s="197" t="s">
        <v>601</v>
      </c>
      <c r="H6" s="197" t="s">
        <v>602</v>
      </c>
      <c r="I6" s="197" t="s">
        <v>613</v>
      </c>
      <c r="J6" s="401"/>
    </row>
    <row r="7" spans="1:10" ht="12.75">
      <c r="A7" s="211">
        <v>1</v>
      </c>
      <c r="B7" s="211">
        <v>2</v>
      </c>
      <c r="C7" s="211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</row>
    <row r="8" spans="1:10" ht="18" customHeight="1">
      <c r="A8" s="212">
        <v>801</v>
      </c>
      <c r="B8" s="212">
        <v>80103</v>
      </c>
      <c r="C8" s="212">
        <v>2310</v>
      </c>
      <c r="D8" s="193">
        <v>105963</v>
      </c>
      <c r="E8" s="193">
        <v>0</v>
      </c>
      <c r="F8" s="193">
        <v>0</v>
      </c>
      <c r="G8" s="196">
        <v>0</v>
      </c>
      <c r="H8" s="196">
        <v>0</v>
      </c>
      <c r="I8" s="196">
        <v>0</v>
      </c>
      <c r="J8" s="196">
        <v>0</v>
      </c>
    </row>
    <row r="9" spans="1:10" ht="16.5" customHeight="1">
      <c r="A9" s="212">
        <v>801</v>
      </c>
      <c r="B9" s="212">
        <v>80104</v>
      </c>
      <c r="C9" s="212">
        <v>2310</v>
      </c>
      <c r="D9" s="193">
        <v>149790</v>
      </c>
      <c r="E9" s="193">
        <v>0</v>
      </c>
      <c r="F9" s="193">
        <v>0</v>
      </c>
      <c r="G9" s="196">
        <v>0</v>
      </c>
      <c r="H9" s="196">
        <v>0</v>
      </c>
      <c r="I9" s="193">
        <v>0</v>
      </c>
      <c r="J9" s="196">
        <v>0</v>
      </c>
    </row>
    <row r="10" spans="1:10" ht="16.5" customHeight="1">
      <c r="A10" s="212">
        <v>851</v>
      </c>
      <c r="B10" s="212">
        <v>85154</v>
      </c>
      <c r="C10" s="212">
        <v>2330</v>
      </c>
      <c r="D10" s="193">
        <v>0</v>
      </c>
      <c r="E10" s="193">
        <v>300</v>
      </c>
      <c r="F10" s="193">
        <v>300</v>
      </c>
      <c r="G10" s="196">
        <v>0</v>
      </c>
      <c r="H10" s="196">
        <v>0</v>
      </c>
      <c r="I10" s="193">
        <v>300</v>
      </c>
      <c r="J10" s="196">
        <v>0</v>
      </c>
    </row>
    <row r="11" spans="1:10" ht="18.75" customHeight="1">
      <c r="A11" s="213">
        <v>851</v>
      </c>
      <c r="B11" s="213">
        <v>85158</v>
      </c>
      <c r="C11" s="213">
        <v>2310</v>
      </c>
      <c r="D11" s="200">
        <v>0</v>
      </c>
      <c r="E11" s="200">
        <v>2000</v>
      </c>
      <c r="F11" s="200">
        <v>2000</v>
      </c>
      <c r="G11" s="200">
        <v>0</v>
      </c>
      <c r="H11" s="200">
        <v>0</v>
      </c>
      <c r="I11" s="200">
        <v>2000</v>
      </c>
      <c r="J11" s="200">
        <v>0</v>
      </c>
    </row>
    <row r="12" spans="1:10" ht="18.75" customHeight="1">
      <c r="A12" s="213">
        <v>854</v>
      </c>
      <c r="B12" s="213">
        <v>85404</v>
      </c>
      <c r="C12" s="213">
        <v>2310</v>
      </c>
      <c r="D12" s="200">
        <v>3160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</row>
    <row r="13" spans="1:10" ht="19.5" customHeight="1">
      <c r="A13" s="213">
        <v>921</v>
      </c>
      <c r="B13" s="213">
        <v>92116</v>
      </c>
      <c r="C13" s="213">
        <v>2320</v>
      </c>
      <c r="D13" s="200">
        <v>60000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</row>
    <row r="14" spans="1:10" ht="15">
      <c r="A14" s="469" t="s">
        <v>257</v>
      </c>
      <c r="B14" s="470"/>
      <c r="C14" s="471"/>
      <c r="D14" s="198">
        <f aca="true" t="shared" si="0" ref="D14:J14">SUM(D8:D13)</f>
        <v>318913</v>
      </c>
      <c r="E14" s="198">
        <f t="shared" si="0"/>
        <v>2300</v>
      </c>
      <c r="F14" s="198">
        <f t="shared" si="0"/>
        <v>2300</v>
      </c>
      <c r="G14" s="198">
        <f t="shared" si="0"/>
        <v>0</v>
      </c>
      <c r="H14" s="198">
        <f t="shared" si="0"/>
        <v>0</v>
      </c>
      <c r="I14" s="198">
        <f t="shared" si="0"/>
        <v>2300</v>
      </c>
      <c r="J14" s="198">
        <f t="shared" si="0"/>
        <v>0</v>
      </c>
    </row>
    <row r="15" spans="1:7" ht="12.75">
      <c r="A15" s="184"/>
      <c r="B15" s="184"/>
      <c r="C15" s="184"/>
      <c r="D15" s="184"/>
      <c r="E15" s="184"/>
      <c r="F15" s="184"/>
      <c r="G15" s="184"/>
    </row>
    <row r="16" spans="1:6" ht="12.75">
      <c r="A16" s="214"/>
      <c r="B16" s="184"/>
      <c r="C16" s="184"/>
      <c r="D16" s="184"/>
      <c r="E16" s="184"/>
      <c r="F16" s="184"/>
    </row>
  </sheetData>
  <sheetProtection/>
  <mergeCells count="11">
    <mergeCell ref="G5:I5"/>
    <mergeCell ref="J5:J6"/>
    <mergeCell ref="A14:C14"/>
    <mergeCell ref="A1:J1"/>
    <mergeCell ref="A4:A6"/>
    <mergeCell ref="B4:B6"/>
    <mergeCell ref="C4:C6"/>
    <mergeCell ref="D4:D6"/>
    <mergeCell ref="E4:E6"/>
    <mergeCell ref="F4:J4"/>
    <mergeCell ref="F5:F6"/>
  </mergeCells>
  <printOptions/>
  <pageMargins left="0.7874015748031497" right="0.5905511811023623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6   &amp;"Arial,Normalny"do uchwały Nr IX/54/2011 Rady Miasta Radziejów z dnia 31 sierpnia 2011 roku  
w sprawie zmian w budżecie Miasta Radziejów na 2011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2011-09-06T10:11:08Z</cp:lastPrinted>
  <dcterms:created xsi:type="dcterms:W3CDTF">2006-11-07T12:52:19Z</dcterms:created>
  <dcterms:modified xsi:type="dcterms:W3CDTF">2011-09-06T10:11:57Z</dcterms:modified>
  <cp:category/>
  <cp:version/>
  <cp:contentType/>
  <cp:contentStatus/>
</cp:coreProperties>
</file>