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3" sheetId="1" r:id="rId1"/>
    <sheet name="4" sheetId="2" r:id="rId2"/>
  </sheets>
  <definedNames>
    <definedName name="_xlnm.Print_Area" localSheetId="0">'3'!$A$1:$N$43</definedName>
  </definedNames>
  <calcPr fullCalcOnLoad="1"/>
</workbook>
</file>

<file path=xl/sharedStrings.xml><?xml version="1.0" encoding="utf-8"?>
<sst xmlns="http://schemas.openxmlformats.org/spreadsheetml/2006/main" count="122" uniqueCount="79">
  <si>
    <t>Dział</t>
  </si>
  <si>
    <t>w złotych</t>
  </si>
  <si>
    <t>Ogółem</t>
  </si>
  <si>
    <t>w tym: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</si>
  <si>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</si>
  <si>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</si>
  <si>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</si>
  <si>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</si>
  <si>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</si>
  <si>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</si>
  <si>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</si>
  <si>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</si>
  <si>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</si>
  <si>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</si>
  <si>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</si>
  <si>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</si>
  <si>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</si>
  <si>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</si>
  <si>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</si>
  <si>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</si>
  <si>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</si>
  <si>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</si>
  <si>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</si>
  <si>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</si>
  <si>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</si>
  <si>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</si>
  <si>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</si>
  <si>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</si>
  <si>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2020 r.</t>
  </si>
  <si>
    <t xml:space="preserve">Kwotę należną gminie w związku z realizacją zadań w rozdziale 85502 przyjęto na podstawie wykonania w poprzednich latach.   </t>
  </si>
  <si>
    <t>Zadania inwestycyjne i inne wydatki majątkowe realizowane w 2020 r.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</si>
  <si>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</si>
  <si>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</si>
  <si>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</si>
  <si>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</si>
  <si>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</si>
  <si>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</si>
  <si>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następnych latach</t>
  </si>
  <si>
    <t>Nakłady poniesione w minionych latach</t>
  </si>
  <si>
    <t>rok budżetowy 2020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</si>
  <si>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</si>
  <si>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</si>
  <si>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</si>
  <si>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</si>
  <si>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</si>
  <si>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600</t>
  </si>
  <si>
    <t>60013</t>
  </si>
  <si>
    <t>Rozbudowa drogi wojewódzkiej nr 266 ul. Szybka o budowę ścieżki pieszo-rowerowej w Radziejowie</t>
  </si>
  <si>
    <t>A.      
B.
C.
…</t>
  </si>
  <si>
    <t>Urząd Miasta Radziejów</t>
  </si>
  <si>
    <t>60016</t>
  </si>
  <si>
    <t>Przebudowa dróg gminnych w ul. Dolnej i ul. Objezdnej w Radziejowie (dokumentacja)</t>
  </si>
  <si>
    <t>Przebudowa chodników w ul. Piaskowej i ul. 3-go Maja w Radziejowie</t>
  </si>
  <si>
    <t xml:space="preserve">Zmiana sposobu użytkowania budynku biurowego na cele mieszkaniowe wraz z jego termomodernizacją położonego przy ul. Rolniczej w Radziejowie  </t>
  </si>
  <si>
    <t>Budowa wewnętrznej instalacji gazowej wraz z montażem kotła gazowego w budynku mieszkalnym przy ul. Rzemieślniczej 1 w Radziejowie</t>
  </si>
  <si>
    <t>Budowa wewnętrznej instalacji gazowej wraz z montażem kotła gazowego oraz przebudową pomieszczeń w budynku mieszkalnym przy ul. Rynek 27 w Radziejowie</t>
  </si>
  <si>
    <t xml:space="preserve">Budowa wewnętrznej sieci hydrantowej i systemu awaryjnego oświetlenia ewakuacyjnego w budynku administracyjnym przy ul. Kościuszki 20/22 </t>
  </si>
  <si>
    <t>Budowa windy dla osób niepełnosprawnych w budynku administracyjnym przy ul. Kościuszki 20/22 (dokumentacja)</t>
  </si>
  <si>
    <t>Budowa wewnętrznej instalacji gazowej wraz z wymianą źródła ciepła w budynku administracyjnego przy  ul. Rynek 1</t>
  </si>
  <si>
    <t>6057   6059</t>
  </si>
  <si>
    <t>Przebudowa budynku przy ul.Kościuszki 1  w Radziejowie na cele społeczne</t>
  </si>
  <si>
    <t>A.  99 410  
B.
C.
…</t>
  </si>
  <si>
    <t>Rezerwy na inwestycje i zakupy inwestycyjne</t>
  </si>
  <si>
    <t xml:space="preserve">Budowa systemu oczyszczania ścieków deszczowych i roztopowych na terenie Miasta Radziejów II etap </t>
  </si>
  <si>
    <t>Dotacja celowa z budżetu na dofinansowanie do wymiany kotłów centralnego ogrzewania Program Miasta</t>
  </si>
  <si>
    <t>Dotacja celowa na dofinansowanie zadania inwestycyjnego pn. Przebudowa pomieszczeń i zakup wyposażenia do sali widowiskowo-konferencyjnej  Radziejowskiego Domu Kultury</t>
  </si>
  <si>
    <t>A.   
B.
C.
…</t>
  </si>
  <si>
    <t xml:space="preserve">Dotacja celowa dla Radzie- jowskiego Domu Kultury na dofinansowanie zadania pn. Kultura w zasięgu 2,0 </t>
  </si>
  <si>
    <t>Przebudowa boiska piłkarskiego i bieżni lekkoatletycznej Miejskiego Ośrodka Sportu i Rekreacji w Radziejowie</t>
  </si>
  <si>
    <t>A. 500 000   
B.
C.
…</t>
  </si>
  <si>
    <t>Budowa placu zabaw i siłowni zewnętrznych na tzw. radziejowskich błotach</t>
  </si>
  <si>
    <t>A.
B.
C.
…</t>
  </si>
  <si>
    <t>Budżet obywatelski Urząd Miasta Radziejów</t>
  </si>
  <si>
    <t>x</t>
  </si>
  <si>
    <t>* Wybrać odpowiednie oznaczenie źródła finansowania:</t>
  </si>
  <si>
    <t>A. Dotacje i środki z budżetu państwa (np. od wojewody, MEN, FRKF, …)</t>
  </si>
  <si>
    <t>B. Środki i dotacje otrzymane od innych jst oraz innych jednostek zaliczanych do sektora finansów publicznych</t>
  </si>
  <si>
    <t xml:space="preserve">C. Inne źródła </t>
  </si>
  <si>
    <t>Jednostka organizacyjna realizująca program lub koordynu-   jąca wykonanie programu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</si>
</sst>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i/>
      <sz val="8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5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10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5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6">
      <selection activeCell="M39" sqref="M39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0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421875" style="0" customWidth="1"/>
    <col min="12" max="12" width="11.421875" style="0" customWidth="1"/>
    <col min="13" max="13" width="10.7109375" style="0" customWidth="1"/>
    <col min="14" max="14" width="11.28125" style="0" customWidth="1"/>
    <col min="15" max="15" width="13.00390625" style="0" customWidth="1"/>
  </cols>
  <sheetData>
    <row r="1" spans="1:14" ht="17.25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54"/>
      <c r="L2" s="54"/>
      <c r="M2" s="54"/>
      <c r="N2" s="1" t="s">
        <v>1</v>
      </c>
    </row>
    <row r="3" spans="1:14" s="56" customFormat="1" ht="12.75" customHeight="1">
      <c r="A3" s="81" t="s">
        <v>31</v>
      </c>
      <c r="B3" s="81" t="s">
        <v>0</v>
      </c>
      <c r="C3" s="81" t="s">
        <v>32</v>
      </c>
      <c r="D3" s="81" t="s">
        <v>33</v>
      </c>
      <c r="E3" s="79" t="s">
        <v>34</v>
      </c>
      <c r="F3" s="79" t="s">
        <v>35</v>
      </c>
      <c r="G3" s="2"/>
      <c r="H3" s="79" t="s">
        <v>36</v>
      </c>
      <c r="I3" s="79"/>
      <c r="J3" s="79"/>
      <c r="K3" s="79"/>
      <c r="L3" s="79"/>
      <c r="M3" s="79" t="s">
        <v>37</v>
      </c>
      <c r="N3" s="79" t="s">
        <v>78</v>
      </c>
    </row>
    <row r="4" spans="1:14" s="56" customFormat="1" ht="11.25" customHeight="1">
      <c r="A4" s="81"/>
      <c r="B4" s="81"/>
      <c r="C4" s="81"/>
      <c r="D4" s="81"/>
      <c r="E4" s="79"/>
      <c r="F4" s="79"/>
      <c r="G4" s="79" t="s">
        <v>38</v>
      </c>
      <c r="H4" s="79" t="s">
        <v>39</v>
      </c>
      <c r="I4" s="79" t="s">
        <v>40</v>
      </c>
      <c r="J4" s="79"/>
      <c r="K4" s="79"/>
      <c r="L4" s="79"/>
      <c r="M4" s="79"/>
      <c r="N4" s="79"/>
    </row>
    <row r="5" spans="1:14" s="56" customFormat="1" ht="22.5" customHeight="1">
      <c r="A5" s="81"/>
      <c r="B5" s="81"/>
      <c r="C5" s="81"/>
      <c r="D5" s="81"/>
      <c r="E5" s="79"/>
      <c r="F5" s="79"/>
      <c r="G5" s="79"/>
      <c r="H5" s="79"/>
      <c r="I5" s="79" t="s">
        <v>41</v>
      </c>
      <c r="J5" s="79" t="s">
        <v>42</v>
      </c>
      <c r="K5" s="79" t="s">
        <v>43</v>
      </c>
      <c r="L5" s="79" t="s">
        <v>44</v>
      </c>
      <c r="M5" s="79"/>
      <c r="N5" s="79"/>
    </row>
    <row r="6" spans="1:14" s="56" customFormat="1" ht="12.75">
      <c r="A6" s="81"/>
      <c r="B6" s="81"/>
      <c r="C6" s="81"/>
      <c r="D6" s="81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56" customFormat="1" ht="30.75" customHeight="1">
      <c r="A7" s="81"/>
      <c r="B7" s="81"/>
      <c r="C7" s="81"/>
      <c r="D7" s="81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58" customFormat="1" ht="11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/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/>
      <c r="N8" s="57">
        <v>12</v>
      </c>
    </row>
    <row r="9" spans="1:14" s="58" customFormat="1" ht="60" customHeight="1">
      <c r="A9" s="59">
        <v>1</v>
      </c>
      <c r="B9" s="60" t="s">
        <v>45</v>
      </c>
      <c r="C9" s="60" t="s">
        <v>46</v>
      </c>
      <c r="D9" s="61">
        <v>6050</v>
      </c>
      <c r="E9" s="62" t="s">
        <v>47</v>
      </c>
      <c r="F9" s="63">
        <v>270000</v>
      </c>
      <c r="G9" s="63">
        <v>0</v>
      </c>
      <c r="H9" s="63">
        <v>120000</v>
      </c>
      <c r="I9" s="63">
        <v>120000</v>
      </c>
      <c r="J9" s="63">
        <v>0</v>
      </c>
      <c r="K9" s="64" t="s">
        <v>48</v>
      </c>
      <c r="L9" s="63">
        <v>0</v>
      </c>
      <c r="M9" s="63">
        <v>150000</v>
      </c>
      <c r="N9" s="65" t="s">
        <v>49</v>
      </c>
    </row>
    <row r="10" spans="1:14" s="58" customFormat="1" ht="48.75" customHeight="1">
      <c r="A10" s="59">
        <v>2</v>
      </c>
      <c r="B10" s="60" t="s">
        <v>45</v>
      </c>
      <c r="C10" s="60" t="s">
        <v>50</v>
      </c>
      <c r="D10" s="61">
        <v>6050</v>
      </c>
      <c r="E10" s="62" t="s">
        <v>51</v>
      </c>
      <c r="F10" s="63">
        <f>G10+H10</f>
        <v>30000</v>
      </c>
      <c r="G10" s="63">
        <v>0</v>
      </c>
      <c r="H10" s="63">
        <v>30000</v>
      </c>
      <c r="I10" s="63">
        <v>30000</v>
      </c>
      <c r="J10" s="63">
        <v>0</v>
      </c>
      <c r="K10" s="64" t="s">
        <v>48</v>
      </c>
      <c r="L10" s="63">
        <v>0</v>
      </c>
      <c r="M10" s="63">
        <v>0</v>
      </c>
      <c r="N10" s="65" t="s">
        <v>49</v>
      </c>
    </row>
    <row r="11" spans="1:14" s="58" customFormat="1" ht="48.75" customHeight="1">
      <c r="A11" s="59">
        <v>3</v>
      </c>
      <c r="B11" s="60" t="s">
        <v>45</v>
      </c>
      <c r="C11" s="60" t="s">
        <v>50</v>
      </c>
      <c r="D11" s="61">
        <v>6050</v>
      </c>
      <c r="E11" s="62" t="s">
        <v>52</v>
      </c>
      <c r="F11" s="63">
        <f>G11+H11</f>
        <v>10000</v>
      </c>
      <c r="G11" s="63">
        <v>0</v>
      </c>
      <c r="H11" s="63">
        <v>10000</v>
      </c>
      <c r="I11" s="63">
        <v>10000</v>
      </c>
      <c r="J11" s="63">
        <v>0</v>
      </c>
      <c r="K11" s="64" t="s">
        <v>48</v>
      </c>
      <c r="L11" s="63">
        <v>0</v>
      </c>
      <c r="M11" s="63">
        <v>0</v>
      </c>
      <c r="N11" s="65" t="s">
        <v>49</v>
      </c>
    </row>
    <row r="12" spans="1:15" s="69" customFormat="1" ht="73.5" customHeight="1">
      <c r="A12" s="59">
        <v>4</v>
      </c>
      <c r="B12" s="66">
        <v>700</v>
      </c>
      <c r="C12" s="66">
        <v>70005</v>
      </c>
      <c r="D12" s="61">
        <v>6050</v>
      </c>
      <c r="E12" s="67" t="s">
        <v>53</v>
      </c>
      <c r="F12" s="63">
        <v>530589</v>
      </c>
      <c r="G12" s="63">
        <v>30589</v>
      </c>
      <c r="H12" s="63">
        <v>500000</v>
      </c>
      <c r="I12" s="63">
        <v>50000</v>
      </c>
      <c r="J12" s="63">
        <v>450000</v>
      </c>
      <c r="K12" s="64" t="s">
        <v>48</v>
      </c>
      <c r="L12" s="63">
        <v>0</v>
      </c>
      <c r="M12" s="63">
        <v>0</v>
      </c>
      <c r="N12" s="65" t="s">
        <v>49</v>
      </c>
      <c r="O12" s="68"/>
    </row>
    <row r="13" spans="1:15" s="69" customFormat="1" ht="73.5" customHeight="1">
      <c r="A13" s="59">
        <v>5</v>
      </c>
      <c r="B13" s="66">
        <v>700</v>
      </c>
      <c r="C13" s="66">
        <v>70005</v>
      </c>
      <c r="D13" s="61">
        <v>6050</v>
      </c>
      <c r="E13" s="67" t="s">
        <v>54</v>
      </c>
      <c r="F13" s="63">
        <v>30000</v>
      </c>
      <c r="G13" s="63">
        <v>0</v>
      </c>
      <c r="H13" s="63">
        <v>30000</v>
      </c>
      <c r="I13" s="63">
        <v>30000</v>
      </c>
      <c r="J13" s="63">
        <v>0</v>
      </c>
      <c r="K13" s="64" t="s">
        <v>48</v>
      </c>
      <c r="L13" s="63">
        <v>0</v>
      </c>
      <c r="M13" s="63">
        <v>0</v>
      </c>
      <c r="N13" s="65" t="s">
        <v>49</v>
      </c>
      <c r="O13" s="68"/>
    </row>
    <row r="14" spans="1:15" s="69" customFormat="1" ht="81.75" customHeight="1">
      <c r="A14" s="59">
        <v>6</v>
      </c>
      <c r="B14" s="66">
        <v>700</v>
      </c>
      <c r="C14" s="66">
        <v>70005</v>
      </c>
      <c r="D14" s="61">
        <v>6050</v>
      </c>
      <c r="E14" s="67" t="s">
        <v>55</v>
      </c>
      <c r="F14" s="63">
        <v>50000</v>
      </c>
      <c r="G14" s="63">
        <v>0</v>
      </c>
      <c r="H14" s="63">
        <v>50000</v>
      </c>
      <c r="I14" s="63">
        <v>50000</v>
      </c>
      <c r="J14" s="63">
        <v>0</v>
      </c>
      <c r="K14" s="64" t="s">
        <v>48</v>
      </c>
      <c r="L14" s="63">
        <v>0</v>
      </c>
      <c r="M14" s="63">
        <v>0</v>
      </c>
      <c r="N14" s="65" t="s">
        <v>49</v>
      </c>
      <c r="O14" s="68"/>
    </row>
    <row r="15" spans="1:15" s="69" customFormat="1" ht="71.25" customHeight="1">
      <c r="A15" s="59">
        <v>7</v>
      </c>
      <c r="B15" s="66">
        <v>750</v>
      </c>
      <c r="C15" s="66">
        <v>75023</v>
      </c>
      <c r="D15" s="61">
        <v>6050</v>
      </c>
      <c r="E15" s="67" t="s">
        <v>56</v>
      </c>
      <c r="F15" s="63">
        <f>G15+H15</f>
        <v>17003</v>
      </c>
      <c r="G15" s="63">
        <v>3258</v>
      </c>
      <c r="H15" s="63">
        <v>13745</v>
      </c>
      <c r="I15" s="63">
        <v>13745</v>
      </c>
      <c r="J15" s="63">
        <v>0</v>
      </c>
      <c r="K15" s="64" t="s">
        <v>48</v>
      </c>
      <c r="L15" s="63">
        <v>0</v>
      </c>
      <c r="M15" s="63">
        <v>0</v>
      </c>
      <c r="N15" s="65" t="s">
        <v>49</v>
      </c>
      <c r="O15" s="68"/>
    </row>
    <row r="16" spans="1:15" s="69" customFormat="1" ht="57" customHeight="1">
      <c r="A16" s="59">
        <v>8</v>
      </c>
      <c r="B16" s="66">
        <v>750</v>
      </c>
      <c r="C16" s="66">
        <v>75023</v>
      </c>
      <c r="D16" s="61">
        <v>6050</v>
      </c>
      <c r="E16" s="67" t="s">
        <v>57</v>
      </c>
      <c r="F16" s="63">
        <v>6600</v>
      </c>
      <c r="G16" s="63">
        <v>0</v>
      </c>
      <c r="H16" s="63">
        <v>6600</v>
      </c>
      <c r="I16" s="63">
        <v>6600</v>
      </c>
      <c r="J16" s="63">
        <v>0</v>
      </c>
      <c r="K16" s="64" t="s">
        <v>48</v>
      </c>
      <c r="L16" s="63">
        <v>0</v>
      </c>
      <c r="M16" s="63">
        <v>0</v>
      </c>
      <c r="N16" s="65" t="s">
        <v>49</v>
      </c>
      <c r="O16" s="68"/>
    </row>
    <row r="17" spans="1:15" s="69" customFormat="1" ht="57" customHeight="1">
      <c r="A17" s="59">
        <v>9</v>
      </c>
      <c r="B17" s="66">
        <v>750</v>
      </c>
      <c r="C17" s="66">
        <v>75095</v>
      </c>
      <c r="D17" s="61">
        <v>6050</v>
      </c>
      <c r="E17" s="67" t="s">
        <v>58</v>
      </c>
      <c r="F17" s="63">
        <v>8000</v>
      </c>
      <c r="G17" s="63">
        <v>0</v>
      </c>
      <c r="H17" s="63">
        <v>8000</v>
      </c>
      <c r="I17" s="63">
        <v>8000</v>
      </c>
      <c r="J17" s="63">
        <v>0</v>
      </c>
      <c r="K17" s="64" t="s">
        <v>48</v>
      </c>
      <c r="L17" s="63">
        <v>0</v>
      </c>
      <c r="M17" s="63">
        <v>0</v>
      </c>
      <c r="N17" s="65" t="s">
        <v>49</v>
      </c>
      <c r="O17" s="68"/>
    </row>
    <row r="18" spans="1:15" s="69" customFormat="1" ht="52.5" customHeight="1">
      <c r="A18" s="59">
        <v>10</v>
      </c>
      <c r="B18" s="66">
        <v>754</v>
      </c>
      <c r="C18" s="66">
        <v>75412</v>
      </c>
      <c r="D18" s="61" t="s">
        <v>59</v>
      </c>
      <c r="E18" s="67" t="s">
        <v>60</v>
      </c>
      <c r="F18" s="63">
        <v>2049734</v>
      </c>
      <c r="G18" s="63">
        <v>73404</v>
      </c>
      <c r="H18" s="63">
        <v>1329026</v>
      </c>
      <c r="I18" s="63">
        <v>384632</v>
      </c>
      <c r="J18" s="63">
        <v>0</v>
      </c>
      <c r="K18" s="64" t="s">
        <v>61</v>
      </c>
      <c r="L18" s="63">
        <v>844984</v>
      </c>
      <c r="M18" s="63">
        <v>647304</v>
      </c>
      <c r="N18" s="65" t="s">
        <v>49</v>
      </c>
      <c r="O18" s="68"/>
    </row>
    <row r="19" spans="1:15" s="69" customFormat="1" ht="52.5" customHeight="1">
      <c r="A19" s="59">
        <v>11</v>
      </c>
      <c r="B19" s="66">
        <v>758</v>
      </c>
      <c r="C19" s="66">
        <v>75818</v>
      </c>
      <c r="D19" s="61">
        <v>6800</v>
      </c>
      <c r="E19" s="67" t="s">
        <v>62</v>
      </c>
      <c r="F19" s="63">
        <v>13000</v>
      </c>
      <c r="G19" s="63">
        <v>0</v>
      </c>
      <c r="H19" s="63">
        <v>13000</v>
      </c>
      <c r="I19" s="63">
        <v>13000</v>
      </c>
      <c r="J19" s="63">
        <v>0</v>
      </c>
      <c r="K19" s="64" t="s">
        <v>48</v>
      </c>
      <c r="L19" s="63">
        <v>0</v>
      </c>
      <c r="M19" s="63">
        <v>0</v>
      </c>
      <c r="N19" s="65" t="s">
        <v>49</v>
      </c>
      <c r="O19" s="68"/>
    </row>
    <row r="20" spans="1:15" s="69" customFormat="1" ht="57.75" customHeight="1">
      <c r="A20" s="59">
        <v>12</v>
      </c>
      <c r="B20" s="66">
        <v>900</v>
      </c>
      <c r="C20" s="66">
        <v>90001</v>
      </c>
      <c r="D20" s="61">
        <v>6050</v>
      </c>
      <c r="E20" s="62" t="s">
        <v>63</v>
      </c>
      <c r="F20" s="63">
        <f>G20+H20</f>
        <v>485778</v>
      </c>
      <c r="G20" s="63">
        <v>265778</v>
      </c>
      <c r="H20" s="63">
        <v>220000</v>
      </c>
      <c r="I20" s="63">
        <v>20000</v>
      </c>
      <c r="J20" s="63">
        <v>200000</v>
      </c>
      <c r="K20" s="64" t="s">
        <v>48</v>
      </c>
      <c r="L20" s="63">
        <v>0</v>
      </c>
      <c r="M20" s="63">
        <v>0</v>
      </c>
      <c r="N20" s="65" t="s">
        <v>49</v>
      </c>
      <c r="O20" s="68"/>
    </row>
    <row r="21" spans="1:14" ht="60.75" customHeight="1" hidden="1">
      <c r="A21" s="59">
        <v>11</v>
      </c>
      <c r="B21" s="66"/>
      <c r="C21" s="66"/>
      <c r="D21" s="61"/>
      <c r="E21" s="62"/>
      <c r="F21" s="63"/>
      <c r="G21" s="63"/>
      <c r="H21" s="63"/>
      <c r="I21" s="63"/>
      <c r="J21" s="63"/>
      <c r="K21" s="64" t="s">
        <v>48</v>
      </c>
      <c r="L21" s="63"/>
      <c r="M21" s="63">
        <v>0</v>
      </c>
      <c r="N21" s="65" t="s">
        <v>49</v>
      </c>
    </row>
    <row r="22" spans="1:14" ht="46.5" customHeight="1" hidden="1">
      <c r="A22" s="59">
        <v>12</v>
      </c>
      <c r="B22" s="66"/>
      <c r="C22" s="66"/>
      <c r="D22" s="61"/>
      <c r="E22" s="62"/>
      <c r="F22" s="63"/>
      <c r="G22" s="63"/>
      <c r="H22" s="63"/>
      <c r="I22" s="63"/>
      <c r="J22" s="63">
        <v>0</v>
      </c>
      <c r="K22" s="64" t="s">
        <v>48</v>
      </c>
      <c r="L22" s="63">
        <v>0</v>
      </c>
      <c r="M22" s="63">
        <v>0</v>
      </c>
      <c r="N22" s="65" t="s">
        <v>49</v>
      </c>
    </row>
    <row r="23" spans="1:14" ht="53.25" customHeight="1">
      <c r="A23" s="59">
        <v>13</v>
      </c>
      <c r="B23" s="66">
        <v>900</v>
      </c>
      <c r="C23" s="66">
        <v>90005</v>
      </c>
      <c r="D23" s="61">
        <v>6230</v>
      </c>
      <c r="E23" s="62" t="s">
        <v>64</v>
      </c>
      <c r="F23" s="63">
        <v>45000</v>
      </c>
      <c r="G23" s="63">
        <v>0</v>
      </c>
      <c r="H23" s="63">
        <v>45000</v>
      </c>
      <c r="I23" s="63">
        <v>45000</v>
      </c>
      <c r="J23" s="63">
        <v>0</v>
      </c>
      <c r="K23" s="64" t="s">
        <v>48</v>
      </c>
      <c r="L23" s="63">
        <v>0</v>
      </c>
      <c r="M23" s="63">
        <v>0</v>
      </c>
      <c r="N23" s="65" t="s">
        <v>49</v>
      </c>
    </row>
    <row r="24" spans="1:14" ht="53.25" customHeight="1" hidden="1">
      <c r="A24" s="59">
        <v>14</v>
      </c>
      <c r="B24" s="66"/>
      <c r="C24" s="66"/>
      <c r="D24" s="61"/>
      <c r="E24" s="62"/>
      <c r="F24" s="63"/>
      <c r="G24" s="63"/>
      <c r="H24" s="63"/>
      <c r="I24" s="63"/>
      <c r="J24" s="63">
        <v>0</v>
      </c>
      <c r="K24" s="64" t="s">
        <v>48</v>
      </c>
      <c r="L24" s="63">
        <v>0</v>
      </c>
      <c r="M24" s="63">
        <v>0</v>
      </c>
      <c r="N24" s="65" t="s">
        <v>49</v>
      </c>
    </row>
    <row r="25" spans="1:14" ht="53.25" customHeight="1" hidden="1">
      <c r="A25" s="59">
        <v>15</v>
      </c>
      <c r="B25" s="66"/>
      <c r="C25" s="66"/>
      <c r="D25" s="61"/>
      <c r="E25" s="62"/>
      <c r="F25" s="63"/>
      <c r="G25" s="63"/>
      <c r="H25" s="63"/>
      <c r="I25" s="63"/>
      <c r="J25" s="63">
        <v>0</v>
      </c>
      <c r="K25" s="64" t="s">
        <v>48</v>
      </c>
      <c r="L25" s="63">
        <v>0</v>
      </c>
      <c r="M25" s="63">
        <v>0</v>
      </c>
      <c r="N25" s="65" t="s">
        <v>49</v>
      </c>
    </row>
    <row r="26" spans="1:14" ht="78.75" customHeight="1">
      <c r="A26" s="59">
        <v>14</v>
      </c>
      <c r="B26" s="66">
        <v>921</v>
      </c>
      <c r="C26" s="66">
        <v>92109</v>
      </c>
      <c r="D26" s="61">
        <v>6220</v>
      </c>
      <c r="E26" s="62" t="s">
        <v>65</v>
      </c>
      <c r="F26" s="63">
        <v>250000</v>
      </c>
      <c r="G26" s="63">
        <v>0</v>
      </c>
      <c r="H26" s="63">
        <v>250000</v>
      </c>
      <c r="I26" s="63">
        <v>250000</v>
      </c>
      <c r="J26" s="63">
        <v>0</v>
      </c>
      <c r="K26" s="64" t="s">
        <v>66</v>
      </c>
      <c r="L26" s="63">
        <v>0</v>
      </c>
      <c r="M26" s="63">
        <v>0</v>
      </c>
      <c r="N26" s="65" t="s">
        <v>49</v>
      </c>
    </row>
    <row r="27" spans="1:14" ht="53.25" customHeight="1">
      <c r="A27" s="59">
        <v>15</v>
      </c>
      <c r="B27" s="66">
        <v>921</v>
      </c>
      <c r="C27" s="66">
        <v>92109</v>
      </c>
      <c r="D27" s="61">
        <v>6220</v>
      </c>
      <c r="E27" s="62" t="s">
        <v>67</v>
      </c>
      <c r="F27" s="63">
        <f>G27+H27</f>
        <v>18412</v>
      </c>
      <c r="G27" s="63">
        <f>10129+418</f>
        <v>10547</v>
      </c>
      <c r="H27" s="63">
        <f>7648+217</f>
        <v>7865</v>
      </c>
      <c r="I27" s="63">
        <v>7865</v>
      </c>
      <c r="J27" s="63">
        <v>0</v>
      </c>
      <c r="K27" s="64" t="s">
        <v>66</v>
      </c>
      <c r="L27" s="63">
        <v>0</v>
      </c>
      <c r="M27" s="63">
        <v>0</v>
      </c>
      <c r="N27" s="65" t="s">
        <v>49</v>
      </c>
    </row>
    <row r="28" spans="1:14" ht="60" customHeight="1">
      <c r="A28" s="59">
        <v>16</v>
      </c>
      <c r="B28" s="66">
        <v>926</v>
      </c>
      <c r="C28" s="66">
        <v>92601</v>
      </c>
      <c r="D28" s="61">
        <v>6050</v>
      </c>
      <c r="E28" s="62" t="s">
        <v>68</v>
      </c>
      <c r="F28" s="63">
        <f>G28+H28+M28</f>
        <v>3830128</v>
      </c>
      <c r="G28" s="63">
        <f>69334+5000</f>
        <v>74334</v>
      </c>
      <c r="H28" s="63">
        <v>1000000</v>
      </c>
      <c r="I28" s="63">
        <v>164000</v>
      </c>
      <c r="J28" s="63">
        <v>336000</v>
      </c>
      <c r="K28" s="64" t="s">
        <v>69</v>
      </c>
      <c r="L28" s="63">
        <v>0</v>
      </c>
      <c r="M28" s="63">
        <v>2755794</v>
      </c>
      <c r="N28" s="65" t="s">
        <v>49</v>
      </c>
    </row>
    <row r="29" spans="1:14" ht="53.25" customHeight="1">
      <c r="A29" s="59">
        <v>17</v>
      </c>
      <c r="B29" s="66">
        <v>926</v>
      </c>
      <c r="C29" s="66">
        <v>92695</v>
      </c>
      <c r="D29" s="61">
        <v>6050</v>
      </c>
      <c r="E29" s="62" t="s">
        <v>70</v>
      </c>
      <c r="F29" s="63">
        <v>150000</v>
      </c>
      <c r="G29" s="63">
        <v>0</v>
      </c>
      <c r="H29" s="63">
        <v>150000</v>
      </c>
      <c r="I29" s="63">
        <v>150000</v>
      </c>
      <c r="J29" s="63">
        <v>0</v>
      </c>
      <c r="K29" s="64" t="s">
        <v>71</v>
      </c>
      <c r="L29" s="63">
        <v>0</v>
      </c>
      <c r="M29" s="63">
        <v>0</v>
      </c>
      <c r="N29" s="65" t="s">
        <v>72</v>
      </c>
    </row>
    <row r="30" spans="1:14" ht="50.25" customHeight="1" hidden="1">
      <c r="A30" s="59"/>
      <c r="B30" s="66"/>
      <c r="C30" s="66"/>
      <c r="D30" s="61"/>
      <c r="E30" s="62"/>
      <c r="F30" s="63"/>
      <c r="G30" s="63"/>
      <c r="H30" s="63"/>
      <c r="I30" s="63"/>
      <c r="J30" s="63"/>
      <c r="K30" s="64"/>
      <c r="L30" s="63"/>
      <c r="M30" s="63"/>
      <c r="N30" s="65"/>
    </row>
    <row r="31" spans="1:14" ht="50.25" customHeight="1" hidden="1">
      <c r="A31" s="59"/>
      <c r="B31" s="66"/>
      <c r="C31" s="66"/>
      <c r="D31" s="61"/>
      <c r="E31" s="62"/>
      <c r="F31" s="63"/>
      <c r="G31" s="63"/>
      <c r="H31" s="63"/>
      <c r="I31" s="63"/>
      <c r="J31" s="63"/>
      <c r="K31" s="64"/>
      <c r="L31" s="63"/>
      <c r="M31" s="63"/>
      <c r="N31" s="65"/>
    </row>
    <row r="32" spans="1:14" s="3" customFormat="1" ht="24" customHeight="1">
      <c r="A32" s="77" t="s">
        <v>2</v>
      </c>
      <c r="B32" s="77"/>
      <c r="C32" s="77"/>
      <c r="D32" s="77"/>
      <c r="E32" s="77"/>
      <c r="F32" s="70">
        <f>SUM(F9:F31)</f>
        <v>7794244</v>
      </c>
      <c r="G32" s="70">
        <f>SUM(G9:G31)</f>
        <v>457910</v>
      </c>
      <c r="H32" s="70">
        <f>SUM(H9:H31)</f>
        <v>3783236</v>
      </c>
      <c r="I32" s="70">
        <f>SUM(I9:I31)</f>
        <v>1352842</v>
      </c>
      <c r="J32" s="70">
        <f>SUM(J9:J31)</f>
        <v>986000</v>
      </c>
      <c r="K32" s="70">
        <v>599410</v>
      </c>
      <c r="L32" s="70">
        <f>SUM(L9:L31)</f>
        <v>844984</v>
      </c>
      <c r="M32" s="70">
        <f>SUM(M9:M31)</f>
        <v>3553098</v>
      </c>
      <c r="N32" s="71" t="s">
        <v>73</v>
      </c>
    </row>
    <row r="33" spans="1:14" ht="12.75">
      <c r="A33" s="72" t="s">
        <v>74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2.75">
      <c r="A34" s="72" t="s">
        <v>75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2.75">
      <c r="A35" s="72" t="s">
        <v>76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2.75">
      <c r="A36" s="72" t="s">
        <v>77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12.75">
      <c r="A37" s="7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s="3" customFormat="1" ht="12.75">
      <c r="A38" s="74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5"/>
      <c r="N38" s="72"/>
    </row>
    <row r="39" spans="1:14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4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ht="18">
      <c r="A42" s="76"/>
      <c r="B42" s="76"/>
      <c r="C42" s="76"/>
      <c r="D42" s="76"/>
      <c r="E42" s="76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18">
      <c r="A43" s="76"/>
      <c r="B43" s="76"/>
      <c r="C43" s="76"/>
      <c r="D43" s="76"/>
      <c r="E43" s="76"/>
      <c r="F43" s="75"/>
      <c r="G43" s="75"/>
      <c r="H43" s="75"/>
      <c r="I43" s="75"/>
      <c r="J43" s="75"/>
      <c r="K43" s="75"/>
      <c r="L43" s="75"/>
      <c r="M43" s="75"/>
      <c r="N43" s="75"/>
    </row>
    <row r="44" spans="2:14" ht="12.7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2:14" ht="80.2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</sheetData>
  <sheetProtection/>
  <mergeCells count="20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32:E32"/>
    <mergeCell ref="B44:N44"/>
    <mergeCell ref="B45:N45"/>
    <mergeCell ref="G4:G7"/>
    <mergeCell ref="H4:H7"/>
    <mergeCell ref="I4:L4"/>
    <mergeCell ref="I5:I7"/>
    <mergeCell ref="J5:J7"/>
    <mergeCell ref="K5:K7"/>
    <mergeCell ref="L5:L7"/>
  </mergeCells>
  <printOptions/>
  <pageMargins left="0.7086614173228347" right="0.65" top="1.0236220472440944" bottom="0.7480314960629921" header="0.4330708661417323" footer="0.31496062992125984"/>
  <pageSetup horizontalDpi="600" verticalDpi="600" orientation="landscape" paperSize="9" r:id="rId1"/>
  <headerFooter>
    <oddHeader xml:space="preserve">&amp;R&amp;"Arial,Pogrubiony"Załącznik Nr 3&amp;"Arial,Normalny" do Zarządzenia Nr 128/2020
Burmistrza Miasta Radziejów z dnia 28 kwietnia 2020 roku
w sprawie zmian w budżecie Miasta Radziejów na 2020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69">
      <selection activeCell="D97" sqref="D9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0" customWidth="1"/>
    <col min="5" max="5" width="13.57421875" style="0" customWidth="1"/>
    <col min="6" max="8" width="12.7109375" style="0" customWidth="1"/>
    <col min="9" max="24" width="9.140625" style="7" customWidth="1"/>
  </cols>
  <sheetData>
    <row r="1" spans="1:8" ht="55.5" customHeight="1">
      <c r="A1" s="80" t="s">
        <v>28</v>
      </c>
      <c r="B1" s="80"/>
      <c r="C1" s="80"/>
      <c r="D1" s="80"/>
      <c r="E1" s="80"/>
      <c r="F1" s="80"/>
      <c r="G1" s="80"/>
      <c r="H1" s="80"/>
    </row>
    <row r="2" spans="1:8" ht="10.5" customHeight="1">
      <c r="A2" s="4"/>
      <c r="B2" s="4"/>
      <c r="C2" s="4"/>
      <c r="D2" s="4"/>
      <c r="E2" s="4"/>
      <c r="F2" s="4"/>
      <c r="H2" s="1" t="s">
        <v>1</v>
      </c>
    </row>
    <row r="3" spans="1:8" ht="12.75" customHeight="1">
      <c r="A3" s="82" t="s">
        <v>0</v>
      </c>
      <c r="B3" s="82" t="s">
        <v>4</v>
      </c>
      <c r="C3" s="82" t="s">
        <v>5</v>
      </c>
      <c r="D3" s="83" t="s">
        <v>6</v>
      </c>
      <c r="E3" s="83" t="s">
        <v>7</v>
      </c>
      <c r="F3" s="83" t="s">
        <v>8</v>
      </c>
      <c r="G3" s="83"/>
      <c r="H3" s="83"/>
    </row>
    <row r="4" spans="1:8" ht="12.75" customHeight="1">
      <c r="A4" s="82"/>
      <c r="B4" s="82"/>
      <c r="C4" s="82"/>
      <c r="D4" s="83"/>
      <c r="E4" s="83"/>
      <c r="F4" s="83" t="s">
        <v>9</v>
      </c>
      <c r="G4" s="8" t="s">
        <v>3</v>
      </c>
      <c r="H4" s="83" t="s">
        <v>10</v>
      </c>
    </row>
    <row r="5" spans="1:8" ht="45">
      <c r="A5" s="82"/>
      <c r="B5" s="82"/>
      <c r="C5" s="82"/>
      <c r="D5" s="83"/>
      <c r="E5" s="83"/>
      <c r="F5" s="83"/>
      <c r="G5" s="2" t="s">
        <v>11</v>
      </c>
      <c r="H5" s="83"/>
    </row>
    <row r="6" spans="1:8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10</v>
      </c>
    </row>
    <row r="7" spans="1:8" ht="18" customHeight="1">
      <c r="A7" s="10" t="s">
        <v>12</v>
      </c>
      <c r="B7" s="10" t="s">
        <v>13</v>
      </c>
      <c r="C7" s="11"/>
      <c r="D7" s="38">
        <f>SUM(D8:D14)</f>
        <v>9679.79</v>
      </c>
      <c r="E7" s="38">
        <f>SUM(E8:E14)</f>
        <v>9679.789999999999</v>
      </c>
      <c r="F7" s="38">
        <f>SUM(F8:F14)</f>
        <v>9679.789999999999</v>
      </c>
      <c r="G7" s="38">
        <f>SUM(G8:G14)</f>
        <v>107.6</v>
      </c>
      <c r="H7" s="38">
        <f>SUM(H8:H14)</f>
        <v>0</v>
      </c>
    </row>
    <row r="8" spans="1:24" s="3" customFormat="1" ht="18" customHeight="1">
      <c r="A8" s="12"/>
      <c r="B8" s="13"/>
      <c r="C8" s="13">
        <v>2010</v>
      </c>
      <c r="D8" s="89">
        <v>9679.79</v>
      </c>
      <c r="E8" s="89"/>
      <c r="F8" s="89"/>
      <c r="G8" s="89"/>
      <c r="H8" s="8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2"/>
      <c r="B9" s="13"/>
      <c r="C9" s="13">
        <v>4010</v>
      </c>
      <c r="D9" s="89"/>
      <c r="E9" s="89">
        <v>90</v>
      </c>
      <c r="F9" s="89">
        <v>90</v>
      </c>
      <c r="G9" s="89">
        <v>90</v>
      </c>
      <c r="H9" s="89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2"/>
      <c r="B10" s="13"/>
      <c r="C10" s="13">
        <v>4110</v>
      </c>
      <c r="D10" s="89"/>
      <c r="E10" s="89">
        <v>15.39</v>
      </c>
      <c r="F10" s="89">
        <v>15.39</v>
      </c>
      <c r="G10" s="89">
        <v>15.39</v>
      </c>
      <c r="H10" s="89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2"/>
      <c r="B11" s="13"/>
      <c r="C11" s="13">
        <v>4120</v>
      </c>
      <c r="D11" s="89"/>
      <c r="E11" s="89">
        <v>2.21</v>
      </c>
      <c r="F11" s="89">
        <v>2.21</v>
      </c>
      <c r="G11" s="89">
        <v>2.21</v>
      </c>
      <c r="H11" s="89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3" customFormat="1" ht="18" customHeight="1">
      <c r="A12" s="12"/>
      <c r="B12" s="13"/>
      <c r="C12" s="13">
        <v>4210</v>
      </c>
      <c r="D12" s="89"/>
      <c r="E12" s="89">
        <v>5.7</v>
      </c>
      <c r="F12" s="89">
        <v>5.7</v>
      </c>
      <c r="G12" s="89">
        <v>0</v>
      </c>
      <c r="H12" s="89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8" customHeight="1">
      <c r="A13" s="12"/>
      <c r="B13" s="13"/>
      <c r="C13" s="13">
        <v>4300</v>
      </c>
      <c r="D13" s="89"/>
      <c r="E13" s="89">
        <v>76.5</v>
      </c>
      <c r="F13" s="89">
        <v>76.5</v>
      </c>
      <c r="G13" s="89">
        <v>0</v>
      </c>
      <c r="H13" s="89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8" customHeight="1">
      <c r="A14" s="12"/>
      <c r="B14" s="13"/>
      <c r="C14" s="13">
        <v>4430</v>
      </c>
      <c r="D14" s="89"/>
      <c r="E14" s="89">
        <v>9489.99</v>
      </c>
      <c r="F14" s="89">
        <v>9489.99</v>
      </c>
      <c r="G14" s="89">
        <v>0</v>
      </c>
      <c r="H14" s="89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5">
        <v>750</v>
      </c>
      <c r="B15" s="11"/>
      <c r="C15" s="11"/>
      <c r="D15" s="38">
        <f>SUM(D16)</f>
        <v>188600</v>
      </c>
      <c r="E15" s="38">
        <f>SUM(E16)</f>
        <v>188599.99999999997</v>
      </c>
      <c r="F15" s="38">
        <f>SUM(F16)</f>
        <v>188599.99999999997</v>
      </c>
      <c r="G15" s="38">
        <f>SUM(G16)</f>
        <v>169338.59999999998</v>
      </c>
      <c r="H15" s="38">
        <f>SUM(H16)</f>
        <v>0</v>
      </c>
    </row>
    <row r="16" spans="1:24" s="19" customFormat="1" ht="18" customHeight="1">
      <c r="A16" s="16"/>
      <c r="B16" s="17">
        <v>75011</v>
      </c>
      <c r="C16" s="17"/>
      <c r="D16" s="39">
        <f>SUM(D17:D21)</f>
        <v>188600</v>
      </c>
      <c r="E16" s="39">
        <f>SUM(E17:E27)</f>
        <v>188599.99999999997</v>
      </c>
      <c r="F16" s="39">
        <f>SUM(F17:F27)</f>
        <v>188599.99999999997</v>
      </c>
      <c r="G16" s="39">
        <f>SUM(G17:G27)</f>
        <v>169338.59999999998</v>
      </c>
      <c r="H16" s="39">
        <f>SUM(H17:H21)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9" customFormat="1" ht="18" customHeight="1">
      <c r="A17" s="16"/>
      <c r="B17" s="17"/>
      <c r="C17" s="17">
        <v>2010</v>
      </c>
      <c r="D17" s="39">
        <f>180200+8400</f>
        <v>188600</v>
      </c>
      <c r="E17" s="39"/>
      <c r="F17" s="39"/>
      <c r="G17" s="39"/>
      <c r="H17" s="3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9" customFormat="1" ht="18" customHeight="1">
      <c r="A18" s="16"/>
      <c r="B18" s="17"/>
      <c r="C18" s="17">
        <v>4010</v>
      </c>
      <c r="D18" s="39"/>
      <c r="E18" s="39">
        <f>127545-134.21+4000</f>
        <v>131410.78999999998</v>
      </c>
      <c r="F18" s="39">
        <f>127545-134.21+4000</f>
        <v>131410.78999999998</v>
      </c>
      <c r="G18" s="39">
        <f>127545-134.21+4000</f>
        <v>131410.78999999998</v>
      </c>
      <c r="H18" s="39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9" customFormat="1" ht="18" customHeight="1">
      <c r="A19" s="16"/>
      <c r="B19" s="17"/>
      <c r="C19" s="17">
        <v>4040</v>
      </c>
      <c r="D19" s="39"/>
      <c r="E19" s="40">
        <f>9577+134.21</f>
        <v>9711.21</v>
      </c>
      <c r="F19" s="40">
        <f>9577+134.21</f>
        <v>9711.21</v>
      </c>
      <c r="G19" s="40">
        <f>9577+134.21</f>
        <v>9711.21</v>
      </c>
      <c r="H19" s="39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9" customFormat="1" ht="18" customHeight="1">
      <c r="A20" s="16"/>
      <c r="B20" s="17"/>
      <c r="C20" s="17">
        <v>4110</v>
      </c>
      <c r="D20" s="39"/>
      <c r="E20" s="39">
        <f>23571+687.6</f>
        <v>24258.6</v>
      </c>
      <c r="F20" s="39">
        <f>23571+687.6</f>
        <v>24258.6</v>
      </c>
      <c r="G20" s="39">
        <f>23571+687.6</f>
        <v>24258.6</v>
      </c>
      <c r="H20" s="39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9" customFormat="1" ht="18" customHeight="1">
      <c r="A21" s="16"/>
      <c r="B21" s="17"/>
      <c r="C21" s="17">
        <v>4120</v>
      </c>
      <c r="D21" s="39"/>
      <c r="E21" s="39">
        <f>3360+98</f>
        <v>3458</v>
      </c>
      <c r="F21" s="39">
        <f>3360+98</f>
        <v>3458</v>
      </c>
      <c r="G21" s="39">
        <f>3360+98</f>
        <v>3458</v>
      </c>
      <c r="H21" s="39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9" customFormat="1" ht="18" customHeight="1">
      <c r="A22" s="16"/>
      <c r="B22" s="17"/>
      <c r="C22" s="17">
        <v>4170</v>
      </c>
      <c r="D22" s="39"/>
      <c r="E22" s="39">
        <v>500</v>
      </c>
      <c r="F22" s="39">
        <v>500</v>
      </c>
      <c r="G22" s="39">
        <v>500</v>
      </c>
      <c r="H22" s="3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9" customFormat="1" ht="18" customHeight="1">
      <c r="A23" s="16"/>
      <c r="B23" s="17"/>
      <c r="C23" s="17">
        <v>4210</v>
      </c>
      <c r="D23" s="39"/>
      <c r="E23" s="39">
        <f>7467-33+771.62</f>
        <v>8205.62</v>
      </c>
      <c r="F23" s="39">
        <f>7467-33+771.62</f>
        <v>8205.62</v>
      </c>
      <c r="G23" s="39">
        <v>0</v>
      </c>
      <c r="H23" s="39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9" customFormat="1" ht="18" customHeight="1">
      <c r="A24" s="16"/>
      <c r="B24" s="17"/>
      <c r="C24" s="17">
        <v>4300</v>
      </c>
      <c r="D24" s="39"/>
      <c r="E24" s="39">
        <f>4000+2114.4</f>
        <v>6114.4</v>
      </c>
      <c r="F24" s="39">
        <f>4000+2114.4</f>
        <v>6114.4</v>
      </c>
      <c r="G24" s="39">
        <v>0</v>
      </c>
      <c r="H24" s="39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9" customFormat="1" ht="18" customHeight="1" hidden="1">
      <c r="A25" s="16"/>
      <c r="B25" s="17"/>
      <c r="C25" s="17">
        <v>4380</v>
      </c>
      <c r="D25" s="39"/>
      <c r="E25" s="39">
        <v>0</v>
      </c>
      <c r="F25" s="39">
        <v>0</v>
      </c>
      <c r="G25" s="39">
        <v>0</v>
      </c>
      <c r="H25" s="39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9" customFormat="1" ht="18" customHeight="1">
      <c r="A26" s="16"/>
      <c r="B26" s="17"/>
      <c r="C26" s="17">
        <v>4440</v>
      </c>
      <c r="D26" s="39"/>
      <c r="E26" s="39">
        <f>3180+33+728.38</f>
        <v>3941.38</v>
      </c>
      <c r="F26" s="39">
        <f>3180+33+728.38</f>
        <v>3941.38</v>
      </c>
      <c r="G26" s="39">
        <v>0</v>
      </c>
      <c r="H26" s="39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9" customFormat="1" ht="18" customHeight="1">
      <c r="A27" s="16"/>
      <c r="B27" s="17"/>
      <c r="C27" s="17">
        <v>4700</v>
      </c>
      <c r="D27" s="39"/>
      <c r="E27" s="39">
        <v>1000</v>
      </c>
      <c r="F27" s="39">
        <v>1000</v>
      </c>
      <c r="G27" s="39">
        <v>0</v>
      </c>
      <c r="H27" s="39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9" customFormat="1" ht="18" customHeight="1">
      <c r="A28" s="20">
        <v>751</v>
      </c>
      <c r="B28" s="21"/>
      <c r="C28" s="21"/>
      <c r="D28" s="41">
        <f>D29+D35</f>
        <v>12940</v>
      </c>
      <c r="E28" s="41">
        <f>E29+E35</f>
        <v>12940</v>
      </c>
      <c r="F28" s="41">
        <f>F29+F35</f>
        <v>12940</v>
      </c>
      <c r="G28" s="41">
        <f>G29+G35</f>
        <v>7358</v>
      </c>
      <c r="H28" s="41">
        <f>H29+H35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9" customFormat="1" ht="18" customHeight="1">
      <c r="A29" s="16"/>
      <c r="B29" s="17">
        <v>75101</v>
      </c>
      <c r="C29" s="17"/>
      <c r="D29" s="39">
        <v>1350</v>
      </c>
      <c r="E29" s="39">
        <f>SUM(E31:E34)</f>
        <v>1350</v>
      </c>
      <c r="F29" s="39">
        <f>SUM(F31:F34)</f>
        <v>1350</v>
      </c>
      <c r="G29" s="39">
        <f>SUM(G31:G34)</f>
        <v>1293</v>
      </c>
      <c r="H29" s="39">
        <f>SUM(H31:H34)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9" customFormat="1" ht="18" customHeight="1">
      <c r="A30" s="16"/>
      <c r="B30" s="17"/>
      <c r="C30" s="17">
        <v>2010</v>
      </c>
      <c r="D30" s="39">
        <v>1350</v>
      </c>
      <c r="E30" s="39"/>
      <c r="F30" s="39"/>
      <c r="G30" s="39"/>
      <c r="H30" s="3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9" customFormat="1" ht="18" customHeight="1">
      <c r="A31" s="16"/>
      <c r="B31" s="17"/>
      <c r="C31" s="17" t="s">
        <v>14</v>
      </c>
      <c r="D31" s="39"/>
      <c r="E31" s="39">
        <v>1080</v>
      </c>
      <c r="F31" s="39">
        <v>1080</v>
      </c>
      <c r="G31" s="39">
        <v>1080</v>
      </c>
      <c r="H31" s="39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9" customFormat="1" ht="18" customHeight="1">
      <c r="A32" s="16"/>
      <c r="B32" s="17"/>
      <c r="C32" s="17">
        <v>4110</v>
      </c>
      <c r="D32" s="39"/>
      <c r="E32" s="39">
        <v>186</v>
      </c>
      <c r="F32" s="39">
        <v>186</v>
      </c>
      <c r="G32" s="39">
        <v>186</v>
      </c>
      <c r="H32" s="39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9" customFormat="1" ht="18" customHeight="1">
      <c r="A33" s="16"/>
      <c r="B33" s="17"/>
      <c r="C33" s="17">
        <v>4120</v>
      </c>
      <c r="D33" s="39"/>
      <c r="E33" s="39">
        <v>27</v>
      </c>
      <c r="F33" s="39">
        <v>27</v>
      </c>
      <c r="G33" s="39">
        <v>27</v>
      </c>
      <c r="H33" s="39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9" customFormat="1" ht="18" customHeight="1">
      <c r="A34" s="16"/>
      <c r="B34" s="17"/>
      <c r="C34" s="17">
        <v>4300</v>
      </c>
      <c r="D34" s="39"/>
      <c r="E34" s="39">
        <v>57</v>
      </c>
      <c r="F34" s="39">
        <v>57</v>
      </c>
      <c r="G34" s="39">
        <v>0</v>
      </c>
      <c r="H34" s="39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9" customFormat="1" ht="18" customHeight="1">
      <c r="A35" s="16"/>
      <c r="B35" s="17">
        <v>75107</v>
      </c>
      <c r="C35" s="17"/>
      <c r="D35" s="39">
        <f>D36</f>
        <v>11590</v>
      </c>
      <c r="E35" s="39">
        <f>SUM(E37:E43)</f>
        <v>11590</v>
      </c>
      <c r="F35" s="39">
        <f>SUM(F37:F43)</f>
        <v>11590</v>
      </c>
      <c r="G35" s="39">
        <f>SUM(G37:G43)</f>
        <v>6065</v>
      </c>
      <c r="H35" s="39">
        <f>SUM(H37:H43)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9" customFormat="1" ht="18" customHeight="1">
      <c r="A36" s="16"/>
      <c r="B36" s="17"/>
      <c r="C36" s="17">
        <v>2010</v>
      </c>
      <c r="D36" s="39">
        <v>11590</v>
      </c>
      <c r="E36" s="39"/>
      <c r="F36" s="39"/>
      <c r="G36" s="39"/>
      <c r="H36" s="3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9" customFormat="1" ht="18" customHeight="1">
      <c r="A37" s="16"/>
      <c r="B37" s="17"/>
      <c r="C37" s="17">
        <v>4010</v>
      </c>
      <c r="D37" s="39"/>
      <c r="E37" s="39">
        <v>800</v>
      </c>
      <c r="F37" s="39">
        <v>800</v>
      </c>
      <c r="G37" s="39">
        <v>800</v>
      </c>
      <c r="H37" s="39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9" customFormat="1" ht="18" customHeight="1">
      <c r="A38" s="16"/>
      <c r="B38" s="17"/>
      <c r="C38" s="17">
        <v>4110</v>
      </c>
      <c r="D38" s="39"/>
      <c r="E38" s="39">
        <v>757</v>
      </c>
      <c r="F38" s="39">
        <v>757</v>
      </c>
      <c r="G38" s="39">
        <v>757</v>
      </c>
      <c r="H38" s="39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9" customFormat="1" ht="18" customHeight="1">
      <c r="A39" s="16"/>
      <c r="B39" s="17"/>
      <c r="C39" s="17">
        <v>4120</v>
      </c>
      <c r="D39" s="39"/>
      <c r="E39" s="39">
        <v>108</v>
      </c>
      <c r="F39" s="39">
        <v>108</v>
      </c>
      <c r="G39" s="39">
        <v>108</v>
      </c>
      <c r="H39" s="39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9" customFormat="1" ht="18" customHeight="1">
      <c r="A40" s="16"/>
      <c r="B40" s="17"/>
      <c r="C40" s="17">
        <v>4170</v>
      </c>
      <c r="D40" s="39"/>
      <c r="E40" s="39">
        <v>4400</v>
      </c>
      <c r="F40" s="39">
        <v>4400</v>
      </c>
      <c r="G40" s="39">
        <v>4400</v>
      </c>
      <c r="H40" s="39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9" customFormat="1" ht="18" customHeight="1">
      <c r="A41" s="16"/>
      <c r="B41" s="17"/>
      <c r="C41" s="17">
        <v>4210</v>
      </c>
      <c r="D41" s="39"/>
      <c r="E41" s="39">
        <v>3269</v>
      </c>
      <c r="F41" s="39">
        <v>3269</v>
      </c>
      <c r="G41" s="39">
        <v>0</v>
      </c>
      <c r="H41" s="39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9" customFormat="1" ht="18" customHeight="1">
      <c r="A42" s="16"/>
      <c r="B42" s="17"/>
      <c r="C42" s="17">
        <v>4300</v>
      </c>
      <c r="D42" s="39"/>
      <c r="E42" s="39">
        <v>2096</v>
      </c>
      <c r="F42" s="39">
        <v>2096</v>
      </c>
      <c r="G42" s="39">
        <v>0</v>
      </c>
      <c r="H42" s="39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9" customFormat="1" ht="18" customHeight="1">
      <c r="A43" s="16"/>
      <c r="B43" s="17"/>
      <c r="C43" s="17">
        <v>4410</v>
      </c>
      <c r="D43" s="39"/>
      <c r="E43" s="39">
        <v>160</v>
      </c>
      <c r="F43" s="39">
        <v>160</v>
      </c>
      <c r="G43" s="39">
        <v>0</v>
      </c>
      <c r="H43" s="39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9" customFormat="1" ht="12.75" customHeight="1" hidden="1">
      <c r="A44" s="16"/>
      <c r="B44" s="17"/>
      <c r="C44" s="17"/>
      <c r="D44" s="39"/>
      <c r="E44" s="39"/>
      <c r="F44" s="39"/>
      <c r="G44" s="39"/>
      <c r="H44" s="3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26" customFormat="1" ht="18" customHeight="1">
      <c r="A45" s="23">
        <v>852</v>
      </c>
      <c r="B45" s="24"/>
      <c r="C45" s="24"/>
      <c r="D45" s="41">
        <f>D50+D46</f>
        <v>24358.27</v>
      </c>
      <c r="E45" s="41">
        <f>E50+E46</f>
        <v>24358.27</v>
      </c>
      <c r="F45" s="41">
        <f>F50+F46</f>
        <v>24358.27</v>
      </c>
      <c r="G45" s="41">
        <f>G50+G46</f>
        <v>23900</v>
      </c>
      <c r="H45" s="41">
        <f>H50+H46</f>
        <v>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18" customHeight="1">
      <c r="A46" s="23"/>
      <c r="B46" s="51">
        <v>85215</v>
      </c>
      <c r="C46" s="24"/>
      <c r="D46" s="52">
        <f>D47+D48+D49</f>
        <v>458.27</v>
      </c>
      <c r="E46" s="52">
        <f>E47+E48+E49</f>
        <v>458.27</v>
      </c>
      <c r="F46" s="52">
        <f>F47+F48+F49</f>
        <v>458.27</v>
      </c>
      <c r="G46" s="52">
        <f>G47+G48+G49</f>
        <v>0</v>
      </c>
      <c r="H46" s="52">
        <f>H47+H48+H49</f>
        <v>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18" customHeight="1">
      <c r="A47" s="23"/>
      <c r="B47" s="51"/>
      <c r="C47" s="51">
        <v>2010</v>
      </c>
      <c r="D47" s="53">
        <f>291.99+166.28</f>
        <v>458.27</v>
      </c>
      <c r="E47" s="53">
        <v>0</v>
      </c>
      <c r="F47" s="53">
        <v>0</v>
      </c>
      <c r="G47" s="53">
        <v>0</v>
      </c>
      <c r="H47" s="53"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18" customHeight="1">
      <c r="A48" s="23"/>
      <c r="B48" s="24"/>
      <c r="C48" s="51">
        <v>3110</v>
      </c>
      <c r="D48" s="53"/>
      <c r="E48" s="53">
        <f>286.26+163.02</f>
        <v>449.28</v>
      </c>
      <c r="F48" s="53">
        <f>286.26+163.02</f>
        <v>449.28</v>
      </c>
      <c r="G48" s="53">
        <v>0</v>
      </c>
      <c r="H48" s="53"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9" customFormat="1" ht="18" customHeight="1">
      <c r="A49" s="18"/>
      <c r="B49" s="16"/>
      <c r="C49" s="17">
        <v>4210</v>
      </c>
      <c r="D49" s="39"/>
      <c r="E49" s="39">
        <f>5.73+3.26</f>
        <v>8.99</v>
      </c>
      <c r="F49" s="39">
        <f>5.73+3.26</f>
        <v>8.99</v>
      </c>
      <c r="G49" s="39">
        <v>0</v>
      </c>
      <c r="H49" s="39">
        <v>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s="29" customFormat="1" ht="18" customHeight="1">
      <c r="A50" s="18"/>
      <c r="B50" s="27">
        <v>85228</v>
      </c>
      <c r="C50" s="17"/>
      <c r="D50" s="39">
        <f>D51+D52+D53</f>
        <v>23900</v>
      </c>
      <c r="E50" s="39">
        <f>E52+E53</f>
        <v>23900</v>
      </c>
      <c r="F50" s="39">
        <f>F51+F52+F53</f>
        <v>23900</v>
      </c>
      <c r="G50" s="39">
        <f>G51+G52+G53</f>
        <v>23900</v>
      </c>
      <c r="H50" s="39">
        <f>H51+H52+H53</f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s="29" customFormat="1" ht="18" customHeight="1">
      <c r="A51" s="18"/>
      <c r="B51" s="16"/>
      <c r="C51" s="17">
        <v>2010</v>
      </c>
      <c r="D51" s="39">
        <v>23900</v>
      </c>
      <c r="E51" s="39"/>
      <c r="F51" s="39"/>
      <c r="G51" s="39"/>
      <c r="H51" s="3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s="29" customFormat="1" ht="18" customHeight="1">
      <c r="A52" s="18"/>
      <c r="B52" s="16"/>
      <c r="C52" s="17">
        <v>4110</v>
      </c>
      <c r="D52" s="39"/>
      <c r="E52" s="39">
        <v>900</v>
      </c>
      <c r="F52" s="39">
        <v>900</v>
      </c>
      <c r="G52" s="39">
        <v>900</v>
      </c>
      <c r="H52" s="39">
        <v>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s="29" customFormat="1" ht="18" customHeight="1">
      <c r="A53" s="18"/>
      <c r="B53" s="16"/>
      <c r="C53" s="17">
        <v>4170</v>
      </c>
      <c r="D53" s="39"/>
      <c r="E53" s="39">
        <v>23000</v>
      </c>
      <c r="F53" s="39">
        <v>23000</v>
      </c>
      <c r="G53" s="39">
        <v>23000</v>
      </c>
      <c r="H53" s="39"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s="26" customFormat="1" ht="18" customHeight="1">
      <c r="A54" s="23">
        <v>855</v>
      </c>
      <c r="B54" s="24"/>
      <c r="C54" s="24"/>
      <c r="D54" s="41">
        <f>D55+D68+D83+D91+D80</f>
        <v>6468493</v>
      </c>
      <c r="E54" s="41">
        <f>E55+E68+E83+E91+E80</f>
        <v>6468493</v>
      </c>
      <c r="F54" s="41">
        <f>F55+F68+F83+F91+F80</f>
        <v>6468493</v>
      </c>
      <c r="G54" s="41">
        <f>G55+G68+G83+G91+G80</f>
        <v>226578</v>
      </c>
      <c r="H54" s="41">
        <f>H55+H68+H83+H91+H80</f>
        <v>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19" customFormat="1" ht="18" customHeight="1">
      <c r="A55" s="22"/>
      <c r="B55" s="17">
        <v>85501</v>
      </c>
      <c r="C55" s="17"/>
      <c r="D55" s="39">
        <f>SUM(D56:D67)</f>
        <v>3948300</v>
      </c>
      <c r="E55" s="39">
        <f>SUM(E56:E67)</f>
        <v>3948300</v>
      </c>
      <c r="F55" s="39">
        <f>SUM(F56:F67)</f>
        <v>3948300</v>
      </c>
      <c r="G55" s="39">
        <f>SUM(G56:G67)</f>
        <v>30862</v>
      </c>
      <c r="H55" s="39">
        <f>SUM(H56:H67)</f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29" customFormat="1" ht="18" customHeight="1">
      <c r="A56" s="18"/>
      <c r="B56" s="16"/>
      <c r="C56" s="17">
        <v>2060</v>
      </c>
      <c r="D56" s="39">
        <v>3948300</v>
      </c>
      <c r="E56" s="39"/>
      <c r="F56" s="39"/>
      <c r="G56" s="39"/>
      <c r="H56" s="3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s="29" customFormat="1" ht="18" customHeight="1">
      <c r="A57" s="18"/>
      <c r="B57" s="16"/>
      <c r="C57" s="17">
        <v>3110</v>
      </c>
      <c r="D57" s="39"/>
      <c r="E57" s="39">
        <v>3914740</v>
      </c>
      <c r="F57" s="39">
        <v>3914740</v>
      </c>
      <c r="G57" s="39">
        <v>0</v>
      </c>
      <c r="H57" s="39"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s="29" customFormat="1" ht="18" customHeight="1">
      <c r="A58" s="18"/>
      <c r="B58" s="16"/>
      <c r="C58" s="17" t="s">
        <v>14</v>
      </c>
      <c r="D58" s="39"/>
      <c r="E58" s="39">
        <v>23580</v>
      </c>
      <c r="F58" s="39">
        <v>23580</v>
      </c>
      <c r="G58" s="39">
        <v>23580</v>
      </c>
      <c r="H58" s="39"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s="29" customFormat="1" ht="18" customHeight="1">
      <c r="A59" s="18"/>
      <c r="B59" s="16"/>
      <c r="C59" s="17" t="s">
        <v>15</v>
      </c>
      <c r="D59" s="39"/>
      <c r="E59" s="39">
        <f>2160+61</f>
        <v>2221</v>
      </c>
      <c r="F59" s="39">
        <f>2160+61</f>
        <v>2221</v>
      </c>
      <c r="G59" s="39">
        <f>2160+61</f>
        <v>2221</v>
      </c>
      <c r="H59" s="39"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s="29" customFormat="1" ht="18" customHeight="1">
      <c r="A60" s="18"/>
      <c r="B60" s="16"/>
      <c r="C60" s="17" t="s">
        <v>16</v>
      </c>
      <c r="D60" s="39"/>
      <c r="E60" s="39">
        <f>4421+11</f>
        <v>4432</v>
      </c>
      <c r="F60" s="39">
        <f>4421+11</f>
        <v>4432</v>
      </c>
      <c r="G60" s="39">
        <f>4421+11</f>
        <v>4432</v>
      </c>
      <c r="H60" s="39"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s="29" customFormat="1" ht="18" customHeight="1">
      <c r="A61" s="18"/>
      <c r="B61" s="16"/>
      <c r="C61" s="17" t="s">
        <v>17</v>
      </c>
      <c r="D61" s="39"/>
      <c r="E61" s="39">
        <v>629</v>
      </c>
      <c r="F61" s="39">
        <v>629</v>
      </c>
      <c r="G61" s="39">
        <v>629</v>
      </c>
      <c r="H61" s="39"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s="29" customFormat="1" ht="18" customHeight="1">
      <c r="A62" s="18"/>
      <c r="B62" s="16"/>
      <c r="C62" s="17" t="s">
        <v>18</v>
      </c>
      <c r="D62" s="39"/>
      <c r="E62" s="39">
        <f>923-72-151</f>
        <v>700</v>
      </c>
      <c r="F62" s="39">
        <f>923-72-151</f>
        <v>700</v>
      </c>
      <c r="G62" s="39">
        <v>0</v>
      </c>
      <c r="H62" s="39"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29" customFormat="1" ht="18" customHeight="1">
      <c r="A63" s="18"/>
      <c r="B63" s="16"/>
      <c r="C63" s="17" t="s">
        <v>19</v>
      </c>
      <c r="D63" s="39"/>
      <c r="E63" s="39">
        <v>1300</v>
      </c>
      <c r="F63" s="39">
        <v>1300</v>
      </c>
      <c r="G63" s="39">
        <v>0</v>
      </c>
      <c r="H63" s="39"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29" customFormat="1" ht="18" customHeight="1" hidden="1">
      <c r="A64" s="18"/>
      <c r="B64" s="16"/>
      <c r="C64" s="17">
        <v>4360</v>
      </c>
      <c r="D64" s="39"/>
      <c r="E64" s="39">
        <v>0</v>
      </c>
      <c r="F64" s="39">
        <v>0</v>
      </c>
      <c r="G64" s="39">
        <v>0</v>
      </c>
      <c r="H64" s="39"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s="29" customFormat="1" ht="18" customHeight="1" hidden="1">
      <c r="A65" s="18"/>
      <c r="B65" s="16"/>
      <c r="C65" s="17">
        <v>4410</v>
      </c>
      <c r="D65" s="39"/>
      <c r="E65" s="39">
        <v>0</v>
      </c>
      <c r="F65" s="39">
        <v>0</v>
      </c>
      <c r="G65" s="39">
        <v>0</v>
      </c>
      <c r="H65" s="39"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s="29" customFormat="1" ht="18" customHeight="1">
      <c r="A66" s="18"/>
      <c r="B66" s="16"/>
      <c r="C66" s="17">
        <v>4440</v>
      </c>
      <c r="D66" s="39"/>
      <c r="E66" s="39">
        <f>547+151</f>
        <v>698</v>
      </c>
      <c r="F66" s="39">
        <f>547+151</f>
        <v>698</v>
      </c>
      <c r="G66" s="39">
        <v>0</v>
      </c>
      <c r="H66" s="39"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29" customFormat="1" ht="18" customHeight="1" hidden="1">
      <c r="A67" s="18"/>
      <c r="B67" s="16"/>
      <c r="C67" s="17">
        <v>4700</v>
      </c>
      <c r="D67" s="39"/>
      <c r="E67" s="39">
        <v>0</v>
      </c>
      <c r="F67" s="39">
        <v>0</v>
      </c>
      <c r="G67" s="39">
        <v>0</v>
      </c>
      <c r="H67" s="39"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29" customFormat="1" ht="18" customHeight="1">
      <c r="A68" s="18"/>
      <c r="B68" s="27">
        <v>85502</v>
      </c>
      <c r="C68" s="17"/>
      <c r="D68" s="39">
        <f>D69</f>
        <v>2333700</v>
      </c>
      <c r="E68" s="39">
        <f>SUM(E69:E79)</f>
        <v>2333700</v>
      </c>
      <c r="F68" s="39">
        <f>SUM(F69:F79)</f>
        <v>2333700</v>
      </c>
      <c r="G68" s="39">
        <f>SUM(G69:G79)</f>
        <v>191460</v>
      </c>
      <c r="H68" s="39">
        <f>SUM(H69:H79)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s="29" customFormat="1" ht="18" customHeight="1">
      <c r="A69" s="18"/>
      <c r="B69" s="16"/>
      <c r="C69" s="17">
        <v>2010</v>
      </c>
      <c r="D69" s="39">
        <v>2333700</v>
      </c>
      <c r="E69" s="39">
        <v>0</v>
      </c>
      <c r="F69" s="39">
        <v>0</v>
      </c>
      <c r="G69" s="39">
        <v>0</v>
      </c>
      <c r="H69" s="39"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29" customFormat="1" ht="18" customHeight="1">
      <c r="A70" s="18"/>
      <c r="B70" s="16"/>
      <c r="C70" s="17">
        <v>3110</v>
      </c>
      <c r="D70" s="39"/>
      <c r="E70" s="39">
        <v>2138048</v>
      </c>
      <c r="F70" s="39">
        <v>2138048</v>
      </c>
      <c r="G70" s="39">
        <v>0</v>
      </c>
      <c r="H70" s="39"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s="29" customFormat="1" ht="18" customHeight="1">
      <c r="A71" s="18"/>
      <c r="B71" s="16"/>
      <c r="C71" s="17">
        <v>4010</v>
      </c>
      <c r="D71" s="39"/>
      <c r="E71" s="39">
        <v>47114</v>
      </c>
      <c r="F71" s="39">
        <v>47114</v>
      </c>
      <c r="G71" s="39">
        <v>47114</v>
      </c>
      <c r="H71" s="39"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29" customFormat="1" ht="18" customHeight="1">
      <c r="A72" s="18"/>
      <c r="B72" s="27"/>
      <c r="C72" s="17">
        <v>4040</v>
      </c>
      <c r="D72" s="39"/>
      <c r="E72" s="39">
        <f>4194+418</f>
        <v>4612</v>
      </c>
      <c r="F72" s="39">
        <f>4194+418</f>
        <v>4612</v>
      </c>
      <c r="G72" s="39">
        <f>4194+418</f>
        <v>4612</v>
      </c>
      <c r="H72" s="39">
        <f>H73+H83</f>
        <v>0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29" customFormat="1" ht="18" customHeight="1">
      <c r="A73" s="18"/>
      <c r="B73" s="16"/>
      <c r="C73" s="17">
        <v>4110</v>
      </c>
      <c r="D73" s="39"/>
      <c r="E73" s="39">
        <f>138445+72</f>
        <v>138517</v>
      </c>
      <c r="F73" s="39">
        <f>138445+72</f>
        <v>138517</v>
      </c>
      <c r="G73" s="39">
        <f>138445+72</f>
        <v>138517</v>
      </c>
      <c r="H73" s="39">
        <v>0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29" customFormat="1" ht="18" customHeight="1">
      <c r="A74" s="18"/>
      <c r="B74" s="16"/>
      <c r="C74" s="17">
        <v>4120</v>
      </c>
      <c r="D74" s="39"/>
      <c r="E74" s="39">
        <v>1217</v>
      </c>
      <c r="F74" s="39">
        <v>1217</v>
      </c>
      <c r="G74" s="39">
        <v>1217</v>
      </c>
      <c r="H74" s="39"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29" customFormat="1" ht="18" customHeight="1">
      <c r="A75" s="18"/>
      <c r="B75" s="16"/>
      <c r="C75" s="17">
        <v>4210</v>
      </c>
      <c r="D75" s="39"/>
      <c r="E75" s="39">
        <f>759-490+313</f>
        <v>582</v>
      </c>
      <c r="F75" s="39">
        <f>759-490+313</f>
        <v>582</v>
      </c>
      <c r="G75" s="39">
        <v>0</v>
      </c>
      <c r="H75" s="39"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29" customFormat="1" ht="18" customHeight="1" hidden="1">
      <c r="A76" s="18"/>
      <c r="B76" s="16"/>
      <c r="C76" s="17">
        <v>4280</v>
      </c>
      <c r="D76" s="39"/>
      <c r="E76" s="39">
        <v>0</v>
      </c>
      <c r="F76" s="39">
        <v>0</v>
      </c>
      <c r="G76" s="39">
        <v>0</v>
      </c>
      <c r="H76" s="39"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29" customFormat="1" ht="18" customHeight="1">
      <c r="A77" s="18"/>
      <c r="B77" s="16"/>
      <c r="C77" s="17">
        <v>4300</v>
      </c>
      <c r="D77" s="39"/>
      <c r="E77" s="39">
        <v>1800</v>
      </c>
      <c r="F77" s="39">
        <v>1800</v>
      </c>
      <c r="G77" s="39">
        <v>0</v>
      </c>
      <c r="H77" s="39"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29" customFormat="1" ht="18" customHeight="1">
      <c r="A78" s="18"/>
      <c r="B78" s="16"/>
      <c r="C78" s="17">
        <v>4440</v>
      </c>
      <c r="D78" s="39"/>
      <c r="E78" s="39">
        <f>2123-313</f>
        <v>1810</v>
      </c>
      <c r="F78" s="39">
        <f>2123-313</f>
        <v>1810</v>
      </c>
      <c r="G78" s="39">
        <v>0</v>
      </c>
      <c r="H78" s="39">
        <v>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29" customFormat="1" ht="18" customHeight="1" hidden="1">
      <c r="A79" s="18"/>
      <c r="B79" s="16"/>
      <c r="C79" s="17"/>
      <c r="D79" s="39"/>
      <c r="E79" s="39">
        <v>0</v>
      </c>
      <c r="F79" s="39">
        <v>0</v>
      </c>
      <c r="G79" s="39">
        <v>0</v>
      </c>
      <c r="H79" s="39">
        <v>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s="29" customFormat="1" ht="18" customHeight="1">
      <c r="A80" s="18"/>
      <c r="B80" s="27">
        <v>85503</v>
      </c>
      <c r="C80" s="17"/>
      <c r="D80" s="39">
        <f>D81+D82</f>
        <v>293</v>
      </c>
      <c r="E80" s="39">
        <f>E81+E82</f>
        <v>293</v>
      </c>
      <c r="F80" s="39">
        <f>F81+F82</f>
        <v>293</v>
      </c>
      <c r="G80" s="39">
        <f>G81+G82</f>
        <v>0</v>
      </c>
      <c r="H80" s="39">
        <f>H81+H82</f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s="29" customFormat="1" ht="18" customHeight="1">
      <c r="A81" s="18"/>
      <c r="B81" s="16"/>
      <c r="C81" s="17">
        <v>2010</v>
      </c>
      <c r="D81" s="39">
        <v>293</v>
      </c>
      <c r="E81" s="39">
        <v>0</v>
      </c>
      <c r="F81" s="39">
        <v>0</v>
      </c>
      <c r="G81" s="39">
        <v>0</v>
      </c>
      <c r="H81" s="39">
        <v>0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s="29" customFormat="1" ht="18" customHeight="1">
      <c r="A82" s="18"/>
      <c r="B82" s="16"/>
      <c r="C82" s="17">
        <v>4210</v>
      </c>
      <c r="D82" s="39"/>
      <c r="E82" s="39">
        <v>293</v>
      </c>
      <c r="F82" s="39">
        <v>293</v>
      </c>
      <c r="G82" s="39">
        <v>0</v>
      </c>
      <c r="H82" s="39"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s="29" customFormat="1" ht="18" customHeight="1">
      <c r="A83" s="18"/>
      <c r="B83" s="27">
        <v>85504</v>
      </c>
      <c r="C83" s="17"/>
      <c r="D83" s="39">
        <f>D84</f>
        <v>164900</v>
      </c>
      <c r="E83" s="39">
        <f>SUM(E85:E90)</f>
        <v>164900</v>
      </c>
      <c r="F83" s="39">
        <f>SUM(F85:F90)</f>
        <v>164900</v>
      </c>
      <c r="G83" s="39">
        <f>SUM(G85:G90)</f>
        <v>4256</v>
      </c>
      <c r="H83" s="39">
        <f>SUM(H85:H90)</f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s="29" customFormat="1" ht="18" customHeight="1">
      <c r="A84" s="18"/>
      <c r="B84" s="27"/>
      <c r="C84" s="17">
        <v>2010</v>
      </c>
      <c r="D84" s="39">
        <f>162900+2000</f>
        <v>164900</v>
      </c>
      <c r="E84" s="39">
        <v>0</v>
      </c>
      <c r="F84" s="39">
        <v>0</v>
      </c>
      <c r="G84" s="39">
        <v>0</v>
      </c>
      <c r="H84" s="39">
        <f>H90+H91+H92</f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29" customFormat="1" ht="18" customHeight="1">
      <c r="A85" s="18"/>
      <c r="B85" s="27"/>
      <c r="C85" s="17">
        <v>3110</v>
      </c>
      <c r="D85" s="39"/>
      <c r="E85" s="39">
        <f>157800+1800</f>
        <v>159600</v>
      </c>
      <c r="F85" s="39">
        <f>157800+1800</f>
        <v>159600</v>
      </c>
      <c r="G85" s="39">
        <v>0</v>
      </c>
      <c r="H85" s="39">
        <v>0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29" customFormat="1" ht="18" customHeight="1">
      <c r="A86" s="18"/>
      <c r="B86" s="27"/>
      <c r="C86" s="17">
        <v>4010</v>
      </c>
      <c r="D86" s="39"/>
      <c r="E86" s="39">
        <f>3410+145</f>
        <v>3555</v>
      </c>
      <c r="F86" s="39">
        <f>3410+145</f>
        <v>3555</v>
      </c>
      <c r="G86" s="39">
        <f>3410+145</f>
        <v>3555</v>
      </c>
      <c r="H86" s="39"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29" customFormat="1" ht="18" customHeight="1">
      <c r="A87" s="18"/>
      <c r="B87" s="27"/>
      <c r="C87" s="17">
        <v>4110</v>
      </c>
      <c r="D87" s="39"/>
      <c r="E87" s="39">
        <f>588+25</f>
        <v>613</v>
      </c>
      <c r="F87" s="39">
        <f>588+25</f>
        <v>613</v>
      </c>
      <c r="G87" s="39">
        <f>588+25</f>
        <v>613</v>
      </c>
      <c r="H87" s="39"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29" customFormat="1" ht="18" customHeight="1">
      <c r="A88" s="18"/>
      <c r="B88" s="27"/>
      <c r="C88" s="17">
        <v>4120</v>
      </c>
      <c r="D88" s="39"/>
      <c r="E88" s="39">
        <f>84+4</f>
        <v>88</v>
      </c>
      <c r="F88" s="39">
        <f>84+4</f>
        <v>88</v>
      </c>
      <c r="G88" s="39">
        <f>84+4</f>
        <v>88</v>
      </c>
      <c r="H88" s="39"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s="29" customFormat="1" ht="18" customHeight="1">
      <c r="A89" s="18"/>
      <c r="B89" s="27"/>
      <c r="C89" s="17">
        <v>4210</v>
      </c>
      <c r="D89" s="39"/>
      <c r="E89" s="39">
        <f>258+26</f>
        <v>284</v>
      </c>
      <c r="F89" s="39">
        <f>258+26</f>
        <v>284</v>
      </c>
      <c r="G89" s="39">
        <v>0</v>
      </c>
      <c r="H89" s="39"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s="29" customFormat="1" ht="18" customHeight="1">
      <c r="A90" s="18"/>
      <c r="B90" s="16"/>
      <c r="C90" s="17">
        <v>4300</v>
      </c>
      <c r="D90" s="39"/>
      <c r="E90" s="39">
        <v>760</v>
      </c>
      <c r="F90" s="39">
        <v>760</v>
      </c>
      <c r="G90" s="39">
        <v>0</v>
      </c>
      <c r="H90" s="39">
        <v>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s="29" customFormat="1" ht="18" customHeight="1">
      <c r="A91" s="18"/>
      <c r="B91" s="27">
        <v>85513</v>
      </c>
      <c r="C91" s="17"/>
      <c r="D91" s="39">
        <f>D93</f>
        <v>21300</v>
      </c>
      <c r="E91" s="39">
        <f>E95</f>
        <v>21300</v>
      </c>
      <c r="F91" s="39">
        <f>F95</f>
        <v>21300</v>
      </c>
      <c r="G91" s="39">
        <f>G95</f>
        <v>0</v>
      </c>
      <c r="H91" s="39">
        <f>H95</f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s="29" customFormat="1" ht="18" customHeight="1" hidden="1">
      <c r="A92" s="18"/>
      <c r="B92" s="16"/>
      <c r="C92" s="17"/>
      <c r="D92" s="39"/>
      <c r="E92" s="39">
        <v>0</v>
      </c>
      <c r="F92" s="39">
        <v>0</v>
      </c>
      <c r="G92" s="39">
        <v>0</v>
      </c>
      <c r="H92" s="39"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8" s="28" customFormat="1" ht="18" customHeight="1">
      <c r="A93" s="18"/>
      <c r="B93" s="27"/>
      <c r="C93" s="17">
        <v>2010</v>
      </c>
      <c r="D93" s="42">
        <v>21300</v>
      </c>
      <c r="E93" s="42">
        <v>0</v>
      </c>
      <c r="F93" s="42">
        <v>0</v>
      </c>
      <c r="G93" s="42">
        <v>0</v>
      </c>
      <c r="H93" s="42">
        <v>0</v>
      </c>
    </row>
    <row r="94" spans="1:8" s="28" customFormat="1" ht="18" customHeight="1" hidden="1">
      <c r="A94" s="18"/>
      <c r="B94" s="27"/>
      <c r="C94" s="17"/>
      <c r="D94" s="42"/>
      <c r="E94" s="42">
        <v>0</v>
      </c>
      <c r="F94" s="42">
        <v>0</v>
      </c>
      <c r="G94" s="42">
        <v>0</v>
      </c>
      <c r="H94" s="42">
        <v>0</v>
      </c>
    </row>
    <row r="95" spans="1:8" s="28" customFormat="1" ht="18" customHeight="1">
      <c r="A95" s="18"/>
      <c r="B95" s="27"/>
      <c r="C95" s="17">
        <v>4130</v>
      </c>
      <c r="D95" s="42"/>
      <c r="E95" s="42">
        <v>21300</v>
      </c>
      <c r="F95" s="42">
        <v>21300</v>
      </c>
      <c r="G95" s="42">
        <v>0</v>
      </c>
      <c r="H95" s="42">
        <v>0</v>
      </c>
    </row>
    <row r="96" spans="1:8" ht="18" customHeight="1">
      <c r="A96" s="84" t="s">
        <v>2</v>
      </c>
      <c r="B96" s="84"/>
      <c r="C96" s="84"/>
      <c r="D96" s="43">
        <f>SUM(D7,D15,D28,D45,D54)</f>
        <v>6704071.06</v>
      </c>
      <c r="E96" s="43">
        <f>SUM(E7,E15,E28,E45,E54)</f>
        <v>6704071.06</v>
      </c>
      <c r="F96" s="43">
        <f>SUM(F7,F15,F28,F45,F54)</f>
        <v>6704071.06</v>
      </c>
      <c r="G96" s="43">
        <f>SUM(G7,G15,G28,G45,G54)</f>
        <v>427282.19999999995</v>
      </c>
      <c r="H96" s="43">
        <f>SUM(H7,H15,H28,H45,H54)</f>
        <v>0</v>
      </c>
    </row>
    <row r="97" spans="1:8" ht="14.25" customHeight="1">
      <c r="A97" s="30"/>
      <c r="B97" s="30"/>
      <c r="C97" s="30"/>
      <c r="D97" s="44"/>
      <c r="E97" s="44"/>
      <c r="F97" s="44"/>
      <c r="G97" s="44"/>
      <c r="H97" s="44"/>
    </row>
    <row r="98" spans="1:8" ht="15" hidden="1">
      <c r="A98" s="30"/>
      <c r="B98" s="30"/>
      <c r="C98" s="30"/>
      <c r="D98" s="44"/>
      <c r="E98" s="44"/>
      <c r="F98" s="44"/>
      <c r="G98" s="44"/>
      <c r="H98" s="44"/>
    </row>
    <row r="99" spans="1:8" ht="12.75" hidden="1">
      <c r="A99" s="4"/>
      <c r="B99" s="4"/>
      <c r="C99" s="4"/>
      <c r="D99" s="45"/>
      <c r="E99" s="45"/>
      <c r="F99" s="45"/>
      <c r="G99" s="6"/>
      <c r="H99" s="6"/>
    </row>
    <row r="100" spans="1:8" ht="15.75">
      <c r="A100" s="31" t="s">
        <v>20</v>
      </c>
      <c r="B100" s="32"/>
      <c r="C100" s="32"/>
      <c r="D100" s="46"/>
      <c r="E100" s="46"/>
      <c r="F100" s="46"/>
      <c r="G100" s="5"/>
      <c r="H100" s="5"/>
    </row>
    <row r="101" spans="1:8" ht="15.75">
      <c r="A101" s="33"/>
      <c r="B101" s="34"/>
      <c r="C101" s="34"/>
      <c r="D101" s="47"/>
      <c r="E101" s="47"/>
      <c r="F101" s="47"/>
      <c r="G101" s="48"/>
      <c r="H101" s="48"/>
    </row>
    <row r="102" spans="1:8" ht="27.75" customHeight="1">
      <c r="A102" s="35" t="s">
        <v>0</v>
      </c>
      <c r="B102" s="35" t="s">
        <v>21</v>
      </c>
      <c r="C102" s="35" t="s">
        <v>22</v>
      </c>
      <c r="D102" s="49" t="s">
        <v>23</v>
      </c>
      <c r="E102" s="85" t="s">
        <v>24</v>
      </c>
      <c r="F102" s="85"/>
      <c r="G102" s="6"/>
      <c r="H102" s="6"/>
    </row>
    <row r="103" spans="1:8" ht="18" customHeight="1">
      <c r="A103" s="36">
        <v>750</v>
      </c>
      <c r="B103" s="36">
        <v>75011</v>
      </c>
      <c r="C103" s="37" t="s">
        <v>25</v>
      </c>
      <c r="D103" s="50">
        <v>300</v>
      </c>
      <c r="E103" s="86">
        <v>15</v>
      </c>
      <c r="F103" s="86"/>
      <c r="G103" s="6"/>
      <c r="H103" s="6"/>
    </row>
    <row r="104" spans="1:8" ht="18" customHeight="1">
      <c r="A104" s="36">
        <v>852</v>
      </c>
      <c r="B104" s="36">
        <v>85228</v>
      </c>
      <c r="C104" s="37" t="s">
        <v>26</v>
      </c>
      <c r="D104" s="50">
        <v>2100</v>
      </c>
      <c r="E104" s="87">
        <v>105</v>
      </c>
      <c r="F104" s="88"/>
      <c r="G104" s="6"/>
      <c r="H104" s="6"/>
    </row>
    <row r="105" spans="1:8" ht="20.25" customHeight="1">
      <c r="A105" s="36">
        <v>855</v>
      </c>
      <c r="B105" s="36">
        <v>85502</v>
      </c>
      <c r="C105" s="37" t="s">
        <v>27</v>
      </c>
      <c r="D105" s="50">
        <v>18900</v>
      </c>
      <c r="E105" s="86">
        <v>10000</v>
      </c>
      <c r="F105" s="86"/>
      <c r="G105" s="6"/>
      <c r="H105" s="6"/>
    </row>
    <row r="107" spans="1:8" ht="27" customHeight="1">
      <c r="A107" s="78" t="s">
        <v>29</v>
      </c>
      <c r="B107" s="78"/>
      <c r="C107" s="78"/>
      <c r="D107" s="78"/>
      <c r="E107" s="78"/>
      <c r="F107" s="78"/>
      <c r="G107" s="78"/>
      <c r="H107" s="78"/>
    </row>
  </sheetData>
  <sheetProtection/>
  <mergeCells count="15">
    <mergeCell ref="A96:C96"/>
    <mergeCell ref="E102:F102"/>
    <mergeCell ref="E103:F103"/>
    <mergeCell ref="E104:F104"/>
    <mergeCell ref="E105:F105"/>
    <mergeCell ref="A107:H107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&amp;R&amp;"Arial,Pogrubiony"Załącznik Nr 4 &amp;"Arial,Normalny"do Zarządzenia Nr 128/2020 Burmistrza Miasta Radziejów z dnia 28 kwietnia 2020 roku
w sprawie zmian w budżecie Miasta Radziejów na 2020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2020-04-29T11:23:42Z</cp:lastPrinted>
  <dcterms:created xsi:type="dcterms:W3CDTF">2011-11-10T14:00:20Z</dcterms:created>
  <dcterms:modified xsi:type="dcterms:W3CDTF">2020-04-29T11:24:12Z</dcterms:modified>
  <cp:category/>
  <cp:version/>
  <cp:contentType/>
  <cp:contentStatus/>
</cp:coreProperties>
</file>