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<sst xmlns="http://schemas.openxmlformats.org/spreadsheetml/2006/main" count="85" uniqueCount="53">
  <si>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Wyszczególnie- nie składników mienia komunalnego</t>
  </si>
  <si>
    <t>Wartość początkowa wg stanu na dzień 31.12.2011r.</t>
  </si>
  <si>
    <t>Przychody</t>
  </si>
  <si>
    <t>Rozchody</t>
  </si>
  <si>
    <t>Wartość na dzień 31.12.2012r.</t>
  </si>
  <si>
    <t>Dane dotyczące rodzaju praw majątkowych z rubryki 5 przypada na:</t>
  </si>
  <si>
    <t>Dochody ze sprzedaży majątku wykonane w 2010r.</t>
  </si>
  <si>
    <t>Prawo własności</t>
  </si>
  <si>
    <t>Mienie w zarządzie</t>
  </si>
  <si>
    <t>Wierzy- telności</t>
  </si>
  <si>
    <t>Użytkowa- nie wieczyste</t>
  </si>
  <si>
    <t>Najem i użytkowa- nie zwykłe</t>
  </si>
  <si>
    <t>Dzierża-  wa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</si>
  <si>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</si>
  <si>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</si>
  <si>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</si>
  <si>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</si>
  <si>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</si>
  <si>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</si>
  <si>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</si>
  <si>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</si>
  <si>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</si>
  <si>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</si>
  <si>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</si>
  <si>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</si>
  <si>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</si>
  <si>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</si>
  <si>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Grupa 0     Grunty</t>
  </si>
  <si>
    <t>w tym:</t>
  </si>
  <si>
    <t>Urząd Miasta</t>
  </si>
  <si>
    <t>Przedszkole</t>
  </si>
  <si>
    <t>wartość na 30.06.2012 przekazana do MZSz</t>
  </si>
  <si>
    <t>Miejski Zespół Szkół</t>
  </si>
  <si>
    <t>wartość na 30.06.2012 przejęta od PP</t>
  </si>
  <si>
    <t>Biblioteka</t>
  </si>
  <si>
    <t>Radziejowski Dom Kultury</t>
  </si>
  <si>
    <t>Grupa 1   Budynki</t>
  </si>
  <si>
    <t>Grupa 2   Budowle</t>
  </si>
  <si>
    <t>Grupa 3 Kotły i maszyny energetyczne</t>
  </si>
  <si>
    <r>
      <t xml:space="preserve">Grupa 4  </t>
    </r>
    <r>
      <rPr>
        <b/>
        <sz val="9"/>
        <color indexed="8"/>
        <rFont val="Arial"/>
        <family val="2"/>
      </rPr>
      <t>Maszyny i urządzenia</t>
    </r>
  </si>
  <si>
    <t>wartość na 30.06.2012 przejęta od PP i SZEAPO</t>
  </si>
  <si>
    <t>SZEAPO</t>
  </si>
  <si>
    <t>MOPS</t>
  </si>
  <si>
    <r>
      <t xml:space="preserve">Grupa 5  </t>
    </r>
    <r>
      <rPr>
        <b/>
        <sz val="9"/>
        <color indexed="8"/>
        <rFont val="Arial"/>
        <family val="2"/>
      </rPr>
      <t>Specjalisty-  czne maszyny, urządzenia, aparaty</t>
    </r>
  </si>
  <si>
    <t>w tym;</t>
  </si>
  <si>
    <r>
      <t xml:space="preserve">Grupa 6  </t>
    </r>
    <r>
      <rPr>
        <b/>
        <sz val="9"/>
        <color indexed="8"/>
        <rFont val="Arial"/>
        <family val="2"/>
      </rPr>
      <t>Urządzenia techniczne</t>
    </r>
  </si>
  <si>
    <r>
      <t xml:space="preserve">Grupa 7   </t>
    </r>
    <r>
      <rPr>
        <b/>
        <sz val="9"/>
        <color indexed="8"/>
        <rFont val="Arial"/>
        <family val="2"/>
      </rPr>
      <t>Środki transportowe</t>
    </r>
  </si>
  <si>
    <r>
      <t>Grupa 8</t>
    </r>
    <r>
      <rPr>
        <b/>
        <sz val="9"/>
        <color indexed="8"/>
        <rFont val="Arial"/>
        <family val="2"/>
      </rPr>
      <t xml:space="preserve">  Narzędzia, ruchomości, przyrządy, wyposażenie</t>
    </r>
  </si>
  <si>
    <t xml:space="preserve">Razem </t>
  </si>
  <si>
    <t>Mienie obce będące w użytkowaniu jednostki samorządu terytorialnego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</si>
  <si>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29 040,22 zł</t>
    </r>
    <r>
      <rPr>
        <sz val="11"/>
        <color indexed="8"/>
        <rFont val="Times New Roman"/>
        <family val="1"/>
      </rPr>
      <t xml:space="preserve"> – maszyny i urządzenia – wartość sprzętu komputerowego wraz z oprogramowaniem użyczone przez Ministerstwo Spraw Wewnętrznych i Administracji wykorzystywane w ramach zadania zleconego z zakresu ewidencji ludności.</t>
    </r>
  </si>
  <si>
    <r>
      <t>2.</t>
    </r>
    <r>
      <rPr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1 177 755,10 z</t>
    </r>
    <r>
      <rPr>
        <sz val="11"/>
        <color indexed="8"/>
        <rFont val="Times New Roman"/>
        <family val="1"/>
      </rPr>
      <t>ł – budowle – sieć kanalizacji sanitarnej o długości 3,4 km wraz z przepompowniami otrzymana od Związku Gmin Zlewni Jeziora Gopło i przekazana do użytkowania do Miejskiego Przedsiębiorstwa Gospodarki Komunalnej „EMPEGIEK” Sp. z o.o.</t>
    </r>
  </si>
  <si>
    <t xml:space="preserve">Radziejów dnia 26.03.2013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</si>
</sst>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b/>
      <sz val="3"/>
      <color indexed="10"/>
      <name val="Times New Roman"/>
      <family val="1"/>
    </font>
    <font>
      <sz val="3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74" sqref="C74"/>
    </sheetView>
  </sheetViews>
  <sheetFormatPr defaultColWidth="8.796875" defaultRowHeight="14.25"/>
  <cols>
    <col min="1" max="1" width="12" style="0" customWidth="1"/>
    <col min="2" max="2" width="11.3984375" style="0" customWidth="1"/>
    <col min="3" max="4" width="9.8984375" style="0" customWidth="1"/>
    <col min="5" max="6" width="10.8984375" style="0" customWidth="1"/>
    <col min="7" max="7" width="11.09765625" style="0" customWidth="1"/>
    <col min="8" max="8" width="7.19921875" style="0" customWidth="1"/>
    <col min="10" max="10" width="8" style="0" customWidth="1"/>
    <col min="11" max="11" width="7.3984375" style="0" customWidth="1"/>
    <col min="12" max="12" width="6.5" style="0" customWidth="1"/>
  </cols>
  <sheetData>
    <row r="1" spans="1:13" ht="13.5" customHeight="1">
      <c r="A1" s="23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4" t="s">
        <v>5</v>
      </c>
      <c r="G1" s="24"/>
      <c r="H1" s="24"/>
      <c r="I1" s="24"/>
      <c r="J1" s="24"/>
      <c r="K1" s="24"/>
      <c r="L1" s="24"/>
      <c r="M1" s="23" t="s">
        <v>6</v>
      </c>
    </row>
    <row r="2" spans="1:13" ht="60" customHeight="1">
      <c r="A2" s="23"/>
      <c r="B2" s="23"/>
      <c r="C2" s="23"/>
      <c r="D2" s="23"/>
      <c r="E2" s="23"/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23"/>
    </row>
    <row r="3" spans="1:13" ht="14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</row>
    <row r="4" spans="1:13" s="5" customFormat="1" ht="25.5">
      <c r="A4" s="3" t="s">
        <v>27</v>
      </c>
      <c r="B4" s="4">
        <f>B6+B7+B11+B12+B9</f>
        <v>4085942.12</v>
      </c>
      <c r="C4" s="4">
        <f aca="true" t="shared" si="0" ref="C4:M4">SUM(C6:C12)</f>
        <v>34475</v>
      </c>
      <c r="D4" s="4">
        <f t="shared" si="0"/>
        <v>38389.73</v>
      </c>
      <c r="E4" s="4">
        <f t="shared" si="0"/>
        <v>4082027.39</v>
      </c>
      <c r="F4" s="4">
        <f t="shared" si="0"/>
        <v>4035760.39</v>
      </c>
      <c r="G4" s="4">
        <f t="shared" si="0"/>
        <v>18150</v>
      </c>
      <c r="H4" s="4">
        <f t="shared" si="0"/>
        <v>0</v>
      </c>
      <c r="I4" s="4">
        <f t="shared" si="0"/>
        <v>28117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23848.06</v>
      </c>
    </row>
    <row r="5" spans="1:13" ht="14.25">
      <c r="A5" s="6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1" customFormat="1" ht="14.25">
      <c r="A6" s="8" t="s">
        <v>29</v>
      </c>
      <c r="B6" s="9">
        <v>3923782.12</v>
      </c>
      <c r="C6" s="10">
        <v>0</v>
      </c>
      <c r="D6" s="10">
        <v>3914.73</v>
      </c>
      <c r="E6" s="10">
        <f>B6+C6-D6</f>
        <v>3919867.39</v>
      </c>
      <c r="F6" s="10">
        <f>E6-I6</f>
        <v>3891750.39</v>
      </c>
      <c r="G6" s="10">
        <v>0</v>
      </c>
      <c r="H6" s="10">
        <v>0</v>
      </c>
      <c r="I6" s="10">
        <v>28117</v>
      </c>
      <c r="J6" s="10">
        <v>0</v>
      </c>
      <c r="K6" s="10">
        <v>0</v>
      </c>
      <c r="L6" s="10">
        <v>0</v>
      </c>
      <c r="M6" s="10">
        <v>23848.06</v>
      </c>
    </row>
    <row r="7" spans="1:13" s="11" customFormat="1" ht="14.25">
      <c r="A7" s="8" t="s">
        <v>30</v>
      </c>
      <c r="B7" s="9">
        <v>34475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s="11" customFormat="1" ht="24.75" customHeight="1">
      <c r="A8" s="25" t="s">
        <v>31</v>
      </c>
      <c r="B8" s="25"/>
      <c r="C8" s="12">
        <v>0</v>
      </c>
      <c r="D8" s="12">
        <v>34475</v>
      </c>
      <c r="E8" s="12">
        <f>B7+C7+C8-D7-D8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s="11" customFormat="1" ht="24.75" customHeight="1">
      <c r="A9" s="8" t="s">
        <v>32</v>
      </c>
      <c r="B9" s="9">
        <v>109535</v>
      </c>
      <c r="C9" s="13">
        <v>0</v>
      </c>
      <c r="D9" s="13">
        <v>0</v>
      </c>
      <c r="E9" s="13">
        <f>B9+C10+C9-D9</f>
        <v>144010</v>
      </c>
      <c r="F9" s="13">
        <f>E9</f>
        <v>144010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1" customFormat="1" ht="24.75" customHeight="1">
      <c r="A10" s="26" t="s">
        <v>33</v>
      </c>
      <c r="B10" s="26"/>
      <c r="C10" s="13">
        <v>34475</v>
      </c>
      <c r="D10" s="13">
        <v>0</v>
      </c>
      <c r="E10" s="13">
        <v>0</v>
      </c>
      <c r="F10" s="13">
        <f>E10</f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1" customFormat="1" ht="14.25">
      <c r="A11" s="8" t="s">
        <v>34</v>
      </c>
      <c r="B11" s="9">
        <v>8335</v>
      </c>
      <c r="C11" s="9">
        <v>0</v>
      </c>
      <c r="D11" s="9">
        <v>0</v>
      </c>
      <c r="E11" s="9">
        <f>B11+C11-D11</f>
        <v>8335</v>
      </c>
      <c r="F11" s="9">
        <v>0</v>
      </c>
      <c r="G11" s="9">
        <v>8335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1" customFormat="1" ht="25.5">
      <c r="A12" s="8" t="s">
        <v>35</v>
      </c>
      <c r="B12" s="9">
        <v>9815</v>
      </c>
      <c r="C12" s="9">
        <v>0</v>
      </c>
      <c r="D12" s="9">
        <v>0</v>
      </c>
      <c r="E12" s="9">
        <f>B12+C12-D12</f>
        <v>9815</v>
      </c>
      <c r="F12" s="9">
        <v>0</v>
      </c>
      <c r="G12" s="9">
        <f>E12</f>
        <v>9815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s="5" customFormat="1" ht="26.25" customHeight="1">
      <c r="A13" s="3" t="s">
        <v>36</v>
      </c>
      <c r="B13" s="4">
        <f>B15+B16+B20+B21+B18</f>
        <v>11436999.48</v>
      </c>
      <c r="C13" s="4">
        <f aca="true" t="shared" si="1" ref="C13:L13">SUM(C15:C21)</f>
        <v>1342332.99</v>
      </c>
      <c r="D13" s="4">
        <f t="shared" si="1"/>
        <v>162174.19</v>
      </c>
      <c r="E13" s="4">
        <f t="shared" si="1"/>
        <v>12617158.280000001</v>
      </c>
      <c r="F13" s="4">
        <f t="shared" si="1"/>
        <v>11835829.280000001</v>
      </c>
      <c r="G13" s="4">
        <f t="shared" si="1"/>
        <v>781329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>M15+M16+M20+M21</f>
        <v>13785.6</v>
      </c>
    </row>
    <row r="14" spans="1:13" ht="14.25">
      <c r="A14" s="6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1" customFormat="1" ht="14.25">
      <c r="A15" s="8" t="s">
        <v>29</v>
      </c>
      <c r="B15" s="9">
        <v>5796664.82</v>
      </c>
      <c r="C15" s="9">
        <f>1228125.75-328842.87</f>
        <v>899282.88</v>
      </c>
      <c r="D15" s="9">
        <f>747.04+382162.78-328842.87</f>
        <v>54066.95000000001</v>
      </c>
      <c r="E15" s="9">
        <f>B15+C15-D15</f>
        <v>6641880.75</v>
      </c>
      <c r="F15" s="9">
        <f>E15-G15</f>
        <v>5860551.75</v>
      </c>
      <c r="G15" s="9">
        <v>781329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13785.6</v>
      </c>
    </row>
    <row r="16" spans="1:13" s="11" customFormat="1" ht="14.25">
      <c r="A16" s="8" t="s">
        <v>30</v>
      </c>
      <c r="B16" s="9">
        <v>108107.24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s="11" customFormat="1" ht="24.75" customHeight="1">
      <c r="A17" s="25" t="s">
        <v>31</v>
      </c>
      <c r="B17" s="25"/>
      <c r="C17" s="12">
        <v>0</v>
      </c>
      <c r="D17" s="12">
        <v>108107.24</v>
      </c>
      <c r="E17" s="12">
        <f>B16+C16+C17-D16-D17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s="11" customFormat="1" ht="25.5">
      <c r="A18" s="8" t="s">
        <v>32</v>
      </c>
      <c r="B18" s="9">
        <v>4418073.55</v>
      </c>
      <c r="C18" s="13">
        <v>334942.87</v>
      </c>
      <c r="D18" s="13">
        <v>0</v>
      </c>
      <c r="E18" s="13">
        <f>B18+C18+C19-D18-D19</f>
        <v>4861123.66</v>
      </c>
      <c r="F18" s="13">
        <f>E18</f>
        <v>4861123.66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s="11" customFormat="1" ht="24.75" customHeight="1">
      <c r="A19" s="26" t="s">
        <v>33</v>
      </c>
      <c r="B19" s="26"/>
      <c r="C19" s="13">
        <v>108107.24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1" customFormat="1" ht="14.25">
      <c r="A20" s="8" t="s">
        <v>34</v>
      </c>
      <c r="B20" s="9">
        <v>425102.82</v>
      </c>
      <c r="C20" s="9">
        <v>0</v>
      </c>
      <c r="D20" s="9">
        <v>0</v>
      </c>
      <c r="E20" s="9">
        <f>B20+C20-D20</f>
        <v>425102.82</v>
      </c>
      <c r="F20" s="9">
        <v>425102.82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s="11" customFormat="1" ht="25.5">
      <c r="A21" s="8" t="s">
        <v>35</v>
      </c>
      <c r="B21" s="9">
        <v>689051.05</v>
      </c>
      <c r="C21" s="9">
        <v>0</v>
      </c>
      <c r="D21" s="9">
        <v>0</v>
      </c>
      <c r="E21" s="9">
        <f>B21+C21-D21</f>
        <v>689051.05</v>
      </c>
      <c r="F21" s="9">
        <v>689051.05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s="5" customFormat="1" ht="26.25" customHeight="1">
      <c r="A22" s="3" t="s">
        <v>37</v>
      </c>
      <c r="B22" s="4">
        <f>B24+B25+B27</f>
        <v>20521382.75</v>
      </c>
      <c r="C22" s="4">
        <f>SUM(C24:C28)</f>
        <v>1513740.03</v>
      </c>
      <c r="D22" s="4">
        <f>SUM(D24:D28)</f>
        <v>37357.73</v>
      </c>
      <c r="E22" s="4">
        <f>E24+E25+E27</f>
        <v>21997765.05</v>
      </c>
      <c r="F22" s="4">
        <f>F24+F25+F27</f>
        <v>21997765.05</v>
      </c>
      <c r="G22" s="4">
        <f aca="true" t="shared" si="2" ref="G22:M22">G24+G25</f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</row>
    <row r="23" spans="1:13" ht="14.25">
      <c r="A23" s="6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1" customFormat="1" ht="14.25">
      <c r="A24" s="8" t="s">
        <v>29</v>
      </c>
      <c r="B24" s="9">
        <v>20484025.02</v>
      </c>
      <c r="C24" s="9">
        <f>747.04+1475635.26</f>
        <v>1476382.3</v>
      </c>
      <c r="D24" s="9">
        <v>0</v>
      </c>
      <c r="E24" s="9">
        <f>B24+C24-D24</f>
        <v>21960407.32</v>
      </c>
      <c r="F24" s="9">
        <f>E24</f>
        <v>21960407.32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11" customFormat="1" ht="14.25">
      <c r="A25" s="8" t="s">
        <v>30</v>
      </c>
      <c r="B25" s="9">
        <v>37357.73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s="11" customFormat="1" ht="24.75" customHeight="1">
      <c r="A26" s="25" t="s">
        <v>31</v>
      </c>
      <c r="B26" s="25"/>
      <c r="C26" s="9">
        <v>0</v>
      </c>
      <c r="D26" s="9">
        <v>37357.73</v>
      </c>
      <c r="E26" s="9">
        <f>B25+C25-D25+C26-D26</f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s="11" customFormat="1" ht="25.5">
      <c r="A27" s="8" t="s">
        <v>32</v>
      </c>
      <c r="B27" s="9">
        <v>0</v>
      </c>
      <c r="C27" s="9">
        <v>0</v>
      </c>
      <c r="D27" s="9">
        <v>0</v>
      </c>
      <c r="E27" s="9">
        <f>B27+C27+C28-D27-D28</f>
        <v>37357.73</v>
      </c>
      <c r="F27" s="9">
        <f>E27</f>
        <v>37357.73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s="11" customFormat="1" ht="24.75" customHeight="1">
      <c r="A28" s="26" t="s">
        <v>33</v>
      </c>
      <c r="B28" s="26"/>
      <c r="C28" s="9">
        <v>37357.73</v>
      </c>
      <c r="D28" s="9">
        <v>0</v>
      </c>
      <c r="E28" s="15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s="5" customFormat="1" ht="38.25" customHeight="1">
      <c r="A29" s="3" t="s">
        <v>38</v>
      </c>
      <c r="B29" s="4">
        <f>B31</f>
        <v>715307.93</v>
      </c>
      <c r="C29" s="4">
        <f>C31</f>
        <v>0</v>
      </c>
      <c r="D29" s="4">
        <f>D31</f>
        <v>0</v>
      </c>
      <c r="E29" s="4">
        <f>E31</f>
        <v>715307.93</v>
      </c>
      <c r="F29" s="4">
        <f>E29</f>
        <v>715307.93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14.25">
      <c r="A30" s="16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11" customFormat="1" ht="14.25">
      <c r="A31" s="8" t="s">
        <v>29</v>
      </c>
      <c r="B31" s="9">
        <v>715307.93</v>
      </c>
      <c r="C31" s="9">
        <v>0</v>
      </c>
      <c r="D31" s="9">
        <v>0</v>
      </c>
      <c r="E31" s="9">
        <f>B31+C31-D31</f>
        <v>715307.93</v>
      </c>
      <c r="F31" s="9">
        <f>E31</f>
        <v>715307.93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s="5" customFormat="1" ht="38.25" customHeight="1">
      <c r="A32" s="3" t="s">
        <v>39</v>
      </c>
      <c r="B32" s="4">
        <f>B34+B35+B39+B41+B42+B43+B37</f>
        <v>823916.08</v>
      </c>
      <c r="C32" s="4">
        <f aca="true" t="shared" si="3" ref="C32:M32">SUM(C34:C43)</f>
        <v>45084.32</v>
      </c>
      <c r="D32" s="4">
        <f t="shared" si="3"/>
        <v>45084.32</v>
      </c>
      <c r="E32" s="4">
        <f t="shared" si="3"/>
        <v>823916.08</v>
      </c>
      <c r="F32" s="4">
        <f t="shared" si="3"/>
        <v>823916.08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4.25">
      <c r="A33" s="6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11" customFormat="1" ht="14.25">
      <c r="A34" s="8" t="s">
        <v>29</v>
      </c>
      <c r="B34" s="9">
        <v>24606.5</v>
      </c>
      <c r="C34" s="9">
        <v>0</v>
      </c>
      <c r="D34" s="9">
        <v>0</v>
      </c>
      <c r="E34" s="9">
        <f>B34+C34-D34</f>
        <v>24606.5</v>
      </c>
      <c r="F34" s="9">
        <f>E34</f>
        <v>24606.5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 s="11" customFormat="1" ht="14.25">
      <c r="A35" s="8" t="s">
        <v>30</v>
      </c>
      <c r="B35" s="9">
        <v>42085.32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11" customFormat="1" ht="24.75" customHeight="1">
      <c r="A36" s="25" t="s">
        <v>31</v>
      </c>
      <c r="B36" s="25"/>
      <c r="C36" s="12">
        <v>0</v>
      </c>
      <c r="D36" s="12">
        <v>42085.32</v>
      </c>
      <c r="E36" s="12">
        <f>B35+C35+C36-D35-D36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s="11" customFormat="1" ht="25.5">
      <c r="A37" s="8" t="s">
        <v>32</v>
      </c>
      <c r="B37" s="9">
        <v>666618.47</v>
      </c>
      <c r="C37" s="13">
        <v>0</v>
      </c>
      <c r="D37" s="13">
        <v>0</v>
      </c>
      <c r="E37" s="13">
        <f>B37+C37-D126+C38-D38</f>
        <v>711702.7899999999</v>
      </c>
      <c r="F37" s="13">
        <f>E37</f>
        <v>711702.7899999999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1" customFormat="1" ht="24.75" customHeight="1">
      <c r="A38" s="26" t="s">
        <v>40</v>
      </c>
      <c r="B38" s="26"/>
      <c r="C38" s="13">
        <f>2999+42085.32</f>
        <v>45084.32</v>
      </c>
      <c r="D38" s="13">
        <v>0</v>
      </c>
      <c r="E38" s="13">
        <v>0</v>
      </c>
      <c r="F38" s="13">
        <f>E38</f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s="11" customFormat="1" ht="14.25">
      <c r="A39" s="8" t="s">
        <v>41</v>
      </c>
      <c r="B39" s="9">
        <v>2999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11" customFormat="1" ht="24.75" customHeight="1">
      <c r="A40" s="25" t="s">
        <v>31</v>
      </c>
      <c r="B40" s="25"/>
      <c r="C40" s="9">
        <v>0</v>
      </c>
      <c r="D40" s="9">
        <v>2999</v>
      </c>
      <c r="E40" s="9">
        <f>B39+C39+C40-D39-D40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s="11" customFormat="1" ht="14.25">
      <c r="A41" s="8" t="s">
        <v>42</v>
      </c>
      <c r="B41" s="9">
        <v>49894.02</v>
      </c>
      <c r="C41" s="9">
        <v>0</v>
      </c>
      <c r="D41" s="9">
        <v>0</v>
      </c>
      <c r="E41" s="9">
        <f>B41+C41-D41</f>
        <v>49894.02</v>
      </c>
      <c r="F41" s="9">
        <v>49894.02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s="11" customFormat="1" ht="14.25">
      <c r="A42" s="8" t="s">
        <v>34</v>
      </c>
      <c r="B42" s="9">
        <f>28316.73-4300</f>
        <v>24016.73</v>
      </c>
      <c r="C42" s="9">
        <v>0</v>
      </c>
      <c r="D42" s="9">
        <v>0</v>
      </c>
      <c r="E42" s="9">
        <f>B42+C42-D42</f>
        <v>24016.73</v>
      </c>
      <c r="F42" s="9">
        <f>E42</f>
        <v>24016.73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s="11" customFormat="1" ht="25.5">
      <c r="A43" s="8" t="s">
        <v>35</v>
      </c>
      <c r="B43" s="9">
        <v>13696.04</v>
      </c>
      <c r="C43" s="9">
        <v>0</v>
      </c>
      <c r="D43" s="9">
        <v>0</v>
      </c>
      <c r="E43" s="9">
        <f>B43+C43-D43</f>
        <v>13696.04</v>
      </c>
      <c r="F43" s="9">
        <v>13696.04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s="5" customFormat="1" ht="60" customHeight="1">
      <c r="A44" s="3" t="s">
        <v>43</v>
      </c>
      <c r="B44" s="4">
        <f aca="true" t="shared" si="4" ref="B44:M44">B46</f>
        <v>46374.27</v>
      </c>
      <c r="C44" s="4">
        <f t="shared" si="4"/>
        <v>0</v>
      </c>
      <c r="D44" s="4">
        <f t="shared" si="4"/>
        <v>0</v>
      </c>
      <c r="E44" s="4">
        <f t="shared" si="4"/>
        <v>46374.27</v>
      </c>
      <c r="F44" s="4">
        <f t="shared" si="4"/>
        <v>46374.27</v>
      </c>
      <c r="G44" s="4">
        <f t="shared" si="4"/>
        <v>0</v>
      </c>
      <c r="H44" s="4">
        <f t="shared" si="4"/>
        <v>0</v>
      </c>
      <c r="I44" s="4">
        <f t="shared" si="4"/>
        <v>0</v>
      </c>
      <c r="J44" s="4">
        <f t="shared" si="4"/>
        <v>0</v>
      </c>
      <c r="K44" s="4">
        <f t="shared" si="4"/>
        <v>0</v>
      </c>
      <c r="L44" s="4">
        <f t="shared" si="4"/>
        <v>0</v>
      </c>
      <c r="M44" s="4">
        <f t="shared" si="4"/>
        <v>0</v>
      </c>
    </row>
    <row r="45" spans="1:13" ht="14.25">
      <c r="A45" s="6" t="s">
        <v>44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1" customFormat="1" ht="14.25">
      <c r="A46" s="8" t="s">
        <v>29</v>
      </c>
      <c r="B46" s="9">
        <v>46374.27</v>
      </c>
      <c r="C46" s="9">
        <v>0</v>
      </c>
      <c r="D46" s="9">
        <v>0</v>
      </c>
      <c r="E46" s="9">
        <f>B46+C46-D46</f>
        <v>46374.27</v>
      </c>
      <c r="F46" s="9">
        <f>E46</f>
        <v>46374.27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</row>
    <row r="47" spans="1:13" s="5" customFormat="1" ht="37.5" customHeight="1">
      <c r="A47" s="3" t="s">
        <v>45</v>
      </c>
      <c r="B47" s="4">
        <f aca="true" t="shared" si="5" ref="B47:M47">B49</f>
        <v>32390.35</v>
      </c>
      <c r="C47" s="4">
        <f t="shared" si="5"/>
        <v>9495.1</v>
      </c>
      <c r="D47" s="4">
        <f t="shared" si="5"/>
        <v>0</v>
      </c>
      <c r="E47" s="4">
        <f t="shared" si="5"/>
        <v>41885.45</v>
      </c>
      <c r="F47" s="4">
        <f t="shared" si="5"/>
        <v>41885.45</v>
      </c>
      <c r="G47" s="4">
        <f t="shared" si="5"/>
        <v>0</v>
      </c>
      <c r="H47" s="4">
        <f t="shared" si="5"/>
        <v>0</v>
      </c>
      <c r="I47" s="4">
        <f t="shared" si="5"/>
        <v>0</v>
      </c>
      <c r="J47" s="4">
        <f t="shared" si="5"/>
        <v>0</v>
      </c>
      <c r="K47" s="4">
        <f t="shared" si="5"/>
        <v>0</v>
      </c>
      <c r="L47" s="4">
        <f t="shared" si="5"/>
        <v>0</v>
      </c>
      <c r="M47" s="4">
        <f t="shared" si="5"/>
        <v>0</v>
      </c>
    </row>
    <row r="48" spans="1:13" ht="14.25">
      <c r="A48" s="16" t="s">
        <v>44</v>
      </c>
      <c r="B48" s="7"/>
      <c r="C48" s="7"/>
      <c r="D48" s="7"/>
      <c r="E48" s="14"/>
      <c r="F48" s="7"/>
      <c r="G48" s="7"/>
      <c r="H48" s="7"/>
      <c r="I48" s="7"/>
      <c r="J48" s="7"/>
      <c r="K48" s="7"/>
      <c r="L48" s="7"/>
      <c r="M48" s="7"/>
    </row>
    <row r="49" spans="1:13" s="11" customFormat="1" ht="14.25">
      <c r="A49" s="8" t="s">
        <v>29</v>
      </c>
      <c r="B49" s="9">
        <v>32390.35</v>
      </c>
      <c r="C49" s="9">
        <v>9495.1</v>
      </c>
      <c r="D49" s="9">
        <v>0</v>
      </c>
      <c r="E49" s="9">
        <f>B49+C49-D49</f>
        <v>41885.45</v>
      </c>
      <c r="F49" s="9">
        <f>E49</f>
        <v>41885.45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s="5" customFormat="1" ht="37.5" customHeight="1">
      <c r="A50" s="3" t="s">
        <v>46</v>
      </c>
      <c r="B50" s="4">
        <f aca="true" t="shared" si="6" ref="B50:M50">B52</f>
        <v>185055.49</v>
      </c>
      <c r="C50" s="4">
        <f t="shared" si="6"/>
        <v>0</v>
      </c>
      <c r="D50" s="4">
        <f t="shared" si="6"/>
        <v>0</v>
      </c>
      <c r="E50" s="4">
        <f t="shared" si="6"/>
        <v>185055.49</v>
      </c>
      <c r="F50" s="4">
        <f t="shared" si="6"/>
        <v>185055.49</v>
      </c>
      <c r="G50" s="4">
        <f t="shared" si="6"/>
        <v>0</v>
      </c>
      <c r="H50" s="4">
        <f t="shared" si="6"/>
        <v>0</v>
      </c>
      <c r="I50" s="4">
        <f t="shared" si="6"/>
        <v>0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</row>
    <row r="51" spans="1:13" ht="14.25">
      <c r="A51" s="6" t="s">
        <v>28</v>
      </c>
      <c r="B51" s="7"/>
      <c r="C51" s="7"/>
      <c r="D51" s="7"/>
      <c r="E51" s="14"/>
      <c r="F51" s="7"/>
      <c r="G51" s="7"/>
      <c r="H51" s="7"/>
      <c r="I51" s="7"/>
      <c r="J51" s="7"/>
      <c r="K51" s="7"/>
      <c r="L51" s="7"/>
      <c r="M51" s="7"/>
    </row>
    <row r="52" spans="1:13" s="11" customFormat="1" ht="14.25">
      <c r="A52" s="8" t="s">
        <v>29</v>
      </c>
      <c r="B52" s="9">
        <v>185055.49</v>
      </c>
      <c r="C52" s="9">
        <v>0</v>
      </c>
      <c r="D52" s="9">
        <v>0</v>
      </c>
      <c r="E52" s="9">
        <f>B52+C52-D52</f>
        <v>185055.49</v>
      </c>
      <c r="F52" s="9">
        <f>E52</f>
        <v>185055.49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s="5" customFormat="1" ht="62.25" customHeight="1">
      <c r="A53" s="3" t="s">
        <v>47</v>
      </c>
      <c r="B53" s="4">
        <f aca="true" t="shared" si="7" ref="B53:M53">B55+B56</f>
        <v>29119.99</v>
      </c>
      <c r="C53" s="4">
        <f t="shared" si="7"/>
        <v>0</v>
      </c>
      <c r="D53" s="4">
        <f t="shared" si="7"/>
        <v>0</v>
      </c>
      <c r="E53" s="4">
        <f t="shared" si="7"/>
        <v>29119.99</v>
      </c>
      <c r="F53" s="4">
        <f t="shared" si="7"/>
        <v>29119.99</v>
      </c>
      <c r="G53" s="4">
        <f t="shared" si="7"/>
        <v>0</v>
      </c>
      <c r="H53" s="4">
        <f t="shared" si="7"/>
        <v>0</v>
      </c>
      <c r="I53" s="4">
        <f t="shared" si="7"/>
        <v>0</v>
      </c>
      <c r="J53" s="4">
        <f t="shared" si="7"/>
        <v>0</v>
      </c>
      <c r="K53" s="4">
        <f t="shared" si="7"/>
        <v>0</v>
      </c>
      <c r="L53" s="4">
        <f t="shared" si="7"/>
        <v>0</v>
      </c>
      <c r="M53" s="4">
        <f t="shared" si="7"/>
        <v>0</v>
      </c>
    </row>
    <row r="54" spans="1:13" ht="14.25">
      <c r="A54" s="6" t="s">
        <v>28</v>
      </c>
      <c r="B54" s="7"/>
      <c r="C54" s="7"/>
      <c r="D54" s="7"/>
      <c r="E54" s="7">
        <f>B54+C54-D54</f>
        <v>0</v>
      </c>
      <c r="F54" s="7"/>
      <c r="G54" s="7"/>
      <c r="H54" s="7"/>
      <c r="I54" s="7"/>
      <c r="J54" s="7"/>
      <c r="K54" s="7"/>
      <c r="L54" s="7"/>
      <c r="M54" s="7"/>
    </row>
    <row r="55" spans="1:13" s="11" customFormat="1" ht="14.25">
      <c r="A55" s="8" t="s">
        <v>29</v>
      </c>
      <c r="B55" s="9">
        <v>24819.99</v>
      </c>
      <c r="C55" s="9">
        <v>0</v>
      </c>
      <c r="D55" s="9">
        <v>0</v>
      </c>
      <c r="E55" s="9">
        <f>B55+C55-D55</f>
        <v>24819.99</v>
      </c>
      <c r="F55" s="9">
        <f>E55</f>
        <v>24819.99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 s="11" customFormat="1" ht="14.25">
      <c r="A56" s="8" t="s">
        <v>34</v>
      </c>
      <c r="B56" s="9">
        <v>4300</v>
      </c>
      <c r="C56" s="9">
        <v>0</v>
      </c>
      <c r="D56" s="9">
        <v>0</v>
      </c>
      <c r="E56" s="9">
        <v>4300</v>
      </c>
      <c r="F56" s="9">
        <v>4300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 ht="21.75" customHeight="1">
      <c r="A57" s="17" t="s">
        <v>48</v>
      </c>
      <c r="B57" s="14">
        <f aca="true" t="shared" si="8" ref="B57:M57">B4+B13+B22+B32+B44+B47+B50+B53+B29</f>
        <v>37876488.46000001</v>
      </c>
      <c r="C57" s="14">
        <f t="shared" si="8"/>
        <v>2945127.44</v>
      </c>
      <c r="D57" s="14">
        <f t="shared" si="8"/>
        <v>283005.97000000003</v>
      </c>
      <c r="E57" s="14">
        <f t="shared" si="8"/>
        <v>40538609.93000001</v>
      </c>
      <c r="F57" s="14">
        <f t="shared" si="8"/>
        <v>39711013.93000001</v>
      </c>
      <c r="G57" s="14">
        <f t="shared" si="8"/>
        <v>799479</v>
      </c>
      <c r="H57" s="14">
        <f t="shared" si="8"/>
        <v>0</v>
      </c>
      <c r="I57" s="14">
        <f t="shared" si="8"/>
        <v>28117</v>
      </c>
      <c r="J57" s="14">
        <f t="shared" si="8"/>
        <v>0</v>
      </c>
      <c r="K57" s="14">
        <f t="shared" si="8"/>
        <v>0</v>
      </c>
      <c r="L57" s="14">
        <f t="shared" si="8"/>
        <v>0</v>
      </c>
      <c r="M57" s="14">
        <f t="shared" si="8"/>
        <v>37633.66</v>
      </c>
    </row>
    <row r="58" spans="1:13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">
      <c r="A59" s="18"/>
      <c r="B59" s="28" t="s">
        <v>49</v>
      </c>
      <c r="C59" s="28"/>
      <c r="D59" s="28"/>
      <c r="E59" s="28"/>
      <c r="F59" s="28"/>
      <c r="G59" s="28"/>
      <c r="H59" s="28"/>
      <c r="I59" s="28"/>
      <c r="J59" s="28"/>
      <c r="K59" s="28"/>
      <c r="L59" s="18"/>
      <c r="M59" s="18"/>
    </row>
    <row r="60" spans="1:13" s="22" customFormat="1" ht="6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19"/>
      <c r="M60" s="19"/>
    </row>
    <row r="61" spans="1:13" ht="13.5" customHeight="1">
      <c r="A61" s="27" t="s">
        <v>50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4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s="22" customFormat="1" ht="6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3.5" customHeight="1">
      <c r="A64" s="27" t="s">
        <v>51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4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7" spans="1:3" ht="14.25">
      <c r="A67" s="29" t="s">
        <v>52</v>
      </c>
      <c r="B67" s="29"/>
      <c r="C67" s="29"/>
    </row>
  </sheetData>
  <sheetProtection selectLockedCells="1" selectUnlockedCells="1"/>
  <mergeCells count="20">
    <mergeCell ref="A61:M62"/>
    <mergeCell ref="A64:M65"/>
    <mergeCell ref="A67:C67"/>
    <mergeCell ref="A28:B28"/>
    <mergeCell ref="A36:B36"/>
    <mergeCell ref="A38:B38"/>
    <mergeCell ref="A40:B40"/>
    <mergeCell ref="B59:K59"/>
    <mergeCell ref="M1:M2"/>
    <mergeCell ref="A8:B8"/>
    <mergeCell ref="A10:B10"/>
    <mergeCell ref="A17:B17"/>
    <mergeCell ref="A19:B19"/>
    <mergeCell ref="A26:B26"/>
    <mergeCell ref="A1:A2"/>
    <mergeCell ref="B1:B2"/>
    <mergeCell ref="C1:C2"/>
    <mergeCell ref="D1:D2"/>
    <mergeCell ref="E1:E2"/>
    <mergeCell ref="F1:L1"/>
  </mergeCells>
  <printOptions/>
  <pageMargins left="0.4330708661417323" right="0.4330708661417323" top="0.7480314960629921" bottom="0.7480314960629921" header="0.31496062992125984" footer="0.5118110236220472"/>
  <pageSetup horizontalDpi="600" verticalDpi="600" orientation="landscape" paperSize="9" r:id="rId1"/>
  <headerFooter alignWithMargins="0">
    <oddHeader>&amp;C&amp;"Arial,Pogrubiony"&amp;12Wykaz mienia komunalnego Miasta Radziejów na dzień 31.12.2012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2013-03-27T06:51:42Z</cp:lastPrinted>
  <dcterms:created xsi:type="dcterms:W3CDTF">2013-03-27T06:51:00Z</dcterms:created>
  <dcterms:modified xsi:type="dcterms:W3CDTF">2013-03-27T06:52:27Z</dcterms:modified>
  <cp:category/>
  <cp:version/>
  <cp:contentType/>
  <cp:contentStatus/>
</cp:coreProperties>
</file>