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75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Wpływy z opłat</t>
        </r>
      </text>
    </comment>
    <comment ref="A97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06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20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24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26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39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34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<sst xmlns="http://schemas.openxmlformats.org/spreadsheetml/2006/main" count="1114" uniqueCount="350">
  <si>
    <t>Treść</t>
  </si>
  <si>
    <t>Dział</t>
  </si>
  <si>
    <t>Rozdział</t>
  </si>
  <si>
    <t>§</t>
  </si>
  <si>
    <t>Rolnictwo i łowiectwo</t>
  </si>
  <si>
    <t>Izby rolnicze</t>
  </si>
  <si>
    <t>Wypłaty gmin na rzecz izb rolniczych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</si>
  <si>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</si>
  <si>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</si>
  <si>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</si>
  <si>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</si>
  <si>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</si>
  <si>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</si>
  <si>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</si>
  <si>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</si>
  <si>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</si>
  <si>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Wpływy z opłat za zarząd, użyt.wiecz.</t>
  </si>
  <si>
    <t>Pozostała działalność</t>
  </si>
  <si>
    <t>Pozostałe odsetki</t>
  </si>
  <si>
    <t>Wydatki na zakupy  inwestycyjne jednostek budżetowych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</si>
  <si>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</si>
  <si>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</si>
  <si>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</si>
  <si>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</si>
  <si>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</si>
  <si>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</si>
  <si>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Odpisy na ZFŚS</t>
  </si>
  <si>
    <t>Rady Gmin</t>
  </si>
  <si>
    <t>Różne wydatki na rzecz osób fizycznych</t>
  </si>
  <si>
    <t>Urzędy gmin (miast i miast na pr. powiat)</t>
  </si>
  <si>
    <t>Dochody z najmu,dzierżaw. skład.mająt.</t>
  </si>
  <si>
    <t>Nagrody i wydat.  osob.nie zal.do wynag.</t>
  </si>
  <si>
    <t>Dodatkowe wynagrodzenia roczne</t>
  </si>
  <si>
    <t>Podróże służbowe krajowe</t>
  </si>
  <si>
    <t>Różne opłaty i składki</t>
  </si>
  <si>
    <t>Wydatki na zakupy inwestycyjne j.budżet.</t>
  </si>
  <si>
    <t>Urzędy naczelnych organów władzy</t>
  </si>
  <si>
    <t>Dotacje celowe na zadania zlecone</t>
  </si>
  <si>
    <t>Składki na ubezpieczenia społeczne</t>
  </si>
  <si>
    <t>Bezpieczeństwo publiczne i ochrona przeciwpożarowa</t>
  </si>
  <si>
    <t>Ochotnicze straże pożarne</t>
  </si>
  <si>
    <t>Obrona cywilna</t>
  </si>
  <si>
    <t>Podatek od dział.gosp.os.fiz.opłacany w formie karty podatkowej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</si>
  <si>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</si>
  <si>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</si>
  <si>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</si>
  <si>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</si>
  <si>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</si>
  <si>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</si>
  <si>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 xml:space="preserve">Odsetki od nieterm.wpłat z tyt.pod.opłat </t>
  </si>
  <si>
    <t>Podatek od posiadania psów</t>
  </si>
  <si>
    <t>Wpływy z opłaty targowej</t>
  </si>
  <si>
    <t>Wpływy z innych opłat stan.dochód j.s.t.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</si>
  <si>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</si>
  <si>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</si>
  <si>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</si>
  <si>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</si>
  <si>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</si>
  <si>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</si>
  <si>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</si>
  <si>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Obsługa pap.wart.kredyt.i pożyczek j.s.t.</t>
  </si>
  <si>
    <t>Odsetki i dyskonto od papierów wartościowych , pożyczek i kredytów</t>
  </si>
  <si>
    <t>Wypłaty z tytułu poręczeń</t>
  </si>
  <si>
    <t>Różne rozliczenia</t>
  </si>
  <si>
    <t>Część oświatowa subwencji ogólnej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</si>
  <si>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</si>
  <si>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</si>
  <si>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</si>
  <si>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</si>
  <si>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</si>
  <si>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Nagrody i wyd. osob. nie zal.do wynag.</t>
  </si>
  <si>
    <t>Zakup pomocy naukowych i dydaktycz.</t>
  </si>
  <si>
    <t>Zakup usług zdrowotnych</t>
  </si>
  <si>
    <t>Nagrody i wydat. osob.nie zal.do wynag.</t>
  </si>
  <si>
    <t>Zakup pomocy naukowych i dydaktyczn.</t>
  </si>
  <si>
    <t>Gimnazja</t>
  </si>
  <si>
    <t>Dowożenie uczniów do szkół</t>
  </si>
  <si>
    <t>Ochrona zdrowia</t>
  </si>
  <si>
    <t>Przeciwdziałanie alkoholizmowi</t>
  </si>
  <si>
    <t>Świadczenia społeczne</t>
  </si>
  <si>
    <t>Składki na ubezpieczenie zdrowotne opłacane za osoby pobier.świad.społecz.</t>
  </si>
  <si>
    <t xml:space="preserve">Dotacje celowe otrzymane z budżetu państwa na zadania zlecone </t>
  </si>
  <si>
    <t xml:space="preserve">Składki na ubezpieczenia zdrowotne </t>
  </si>
  <si>
    <t>Zasiłki i pomoc w naturze</t>
  </si>
  <si>
    <t>Dodatki mieszkaniowe</t>
  </si>
  <si>
    <t>Ośrodki pomocy społecznej</t>
  </si>
  <si>
    <t>Usługi opiekuńcze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</si>
  <si>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</si>
  <si>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</si>
  <si>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</si>
  <si>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</si>
  <si>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</si>
  <si>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</si>
  <si>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Zieleń w miastach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</si>
  <si>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</si>
  <si>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</si>
  <si>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</si>
  <si>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</si>
  <si>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Dot.celowa otrzym.z powiatu na zadania bież.real.na post.porozum.między j.s.t.</t>
  </si>
  <si>
    <t>Dotacja podmiotowa z budżetu dla instytucji kultury</t>
  </si>
  <si>
    <t>Biblioteki</t>
  </si>
  <si>
    <t>Kultura fizyczna i sport</t>
  </si>
  <si>
    <t>Odpis na ZFŚS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</si>
  <si>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</si>
  <si>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</si>
  <si>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</si>
  <si>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</si>
  <si>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</si>
  <si>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</si>
  <si>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</si>
  <si>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</si>
  <si>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</si>
  <si>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</si>
  <si>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</si>
  <si>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Wpływy ze sprzedaży wyrob. i skł.majątkowych</t>
  </si>
  <si>
    <t>Wpływy z tyt.przekształ.prawa użyt.wiecz.</t>
  </si>
  <si>
    <t>4300</t>
  </si>
  <si>
    <t>Składki na FP</t>
  </si>
  <si>
    <t>3030</t>
  </si>
  <si>
    <t>4110</t>
  </si>
  <si>
    <t>4120</t>
  </si>
  <si>
    <t>4210</t>
  </si>
  <si>
    <t>2820</t>
  </si>
  <si>
    <t>4410</t>
  </si>
  <si>
    <t>8070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</si>
  <si>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</si>
  <si>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</si>
  <si>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</si>
  <si>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</si>
  <si>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</si>
  <si>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</si>
  <si>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</si>
  <si>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</si>
  <si>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4580</t>
  </si>
  <si>
    <t>Koszty postępowania sądowego i prokuratorskiego</t>
  </si>
  <si>
    <t>4610</t>
  </si>
  <si>
    <t>Podatek od towarów i usług VAT</t>
  </si>
  <si>
    <t>4530</t>
  </si>
  <si>
    <t>Dotacja celowa przekazana gminie na zadania bieżące realizowane na podst.zawartych porozumień</t>
  </si>
  <si>
    <t>2310</t>
  </si>
  <si>
    <t>3020</t>
  </si>
  <si>
    <t>zł</t>
  </si>
  <si>
    <t>Dotacje celowe otrzymane z budżetu na real. zadań bieżących z  zakresu adm.rządowej</t>
  </si>
  <si>
    <t>0970</t>
  </si>
  <si>
    <t>0470</t>
  </si>
  <si>
    <t>Dochody z tytułu najmu, dzierżawy składników majątkowych jst</t>
  </si>
  <si>
    <t>0750</t>
  </si>
  <si>
    <t>0920</t>
  </si>
  <si>
    <t>2010</t>
  </si>
  <si>
    <t>Dochody jst związane z realizacją zadań z zakresu administracji rządowej oraz innych zadań zleconych ustawami</t>
  </si>
  <si>
    <t>2360</t>
  </si>
  <si>
    <t>Dochody od osób prawnych, osób fiz. i innych nie posiadających osobowości prawnej oraz wydatki związane z ich poborem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</si>
  <si>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</si>
  <si>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</si>
  <si>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</si>
  <si>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</si>
  <si>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</si>
  <si>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</si>
  <si>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</si>
  <si>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</si>
  <si>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</si>
  <si>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</si>
  <si>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</si>
  <si>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</si>
  <si>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Wpływy z innych lokalnych opłat pobieranych przez jst na podst.odrębnych ustaw</t>
  </si>
  <si>
    <t>0490</t>
  </si>
  <si>
    <t>0010</t>
  </si>
  <si>
    <t>0590</t>
  </si>
  <si>
    <t>0020</t>
  </si>
  <si>
    <t>Część wyrównawcza subwencji ogólnej dla gmin</t>
  </si>
  <si>
    <t>75807</t>
  </si>
  <si>
    <t>2920</t>
  </si>
  <si>
    <t>Część równoważąca subwencji ogól. dla gmin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</si>
  <si>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</si>
  <si>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</si>
  <si>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</si>
  <si>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</si>
  <si>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</si>
  <si>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</si>
  <si>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</si>
  <si>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 xml:space="preserve">Zasiłki i pomoc w naturze oraz składki na ubezpieczenie społeczne </t>
  </si>
  <si>
    <t>85214</t>
  </si>
  <si>
    <t>85219</t>
  </si>
  <si>
    <t>Usługi opiekuńcze i specjalistyczne usługi opiekuńcze</t>
  </si>
  <si>
    <t>85228</t>
  </si>
  <si>
    <t>2320</t>
  </si>
  <si>
    <t>Wpływy z opłat</t>
  </si>
  <si>
    <t>0690</t>
  </si>
  <si>
    <t>Dotacje celowe z budżetu państwa na realizację zadań własnych</t>
  </si>
  <si>
    <t>Świadczenia rodzinne oraz składki na ubezpieczenie emerytalne i rentowe z ubezpieczenia społecznego</t>
  </si>
  <si>
    <t>85212</t>
  </si>
  <si>
    <t>2440</t>
  </si>
  <si>
    <t>4270</t>
  </si>
  <si>
    <t>Wpłaty na PFRON</t>
  </si>
  <si>
    <t>4140</t>
  </si>
  <si>
    <t>4280</t>
  </si>
  <si>
    <t>Dochody od osób prawnych, os.fiz.i innych jednostek organizacyjnych nie posiadających osobowości prawnej oraz wydatki związane z ich poborem</t>
  </si>
  <si>
    <t>756</t>
  </si>
  <si>
    <t>Pobór podatków, opłat i niepodatkowych należności budżetowych</t>
  </si>
  <si>
    <t>75647</t>
  </si>
  <si>
    <t>4220</t>
  </si>
  <si>
    <t>Zespoły ekonomiczno-administracyjne szkół</t>
  </si>
  <si>
    <t>80114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</si>
  <si>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</si>
  <si>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</si>
  <si>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</si>
  <si>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</si>
  <si>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</si>
  <si>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</si>
  <si>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</si>
  <si>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</si>
  <si>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</si>
  <si>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Nagrody i wydatki osobowe nie zaliczane do wynagrodzeń</t>
  </si>
  <si>
    <t>% udział w wykonaniu dochodów ogółem</t>
  </si>
  <si>
    <t xml:space="preserve">Wpływy z podatku dochod.od osób fizycznych </t>
  </si>
  <si>
    <t>2030</t>
  </si>
  <si>
    <t>85295</t>
  </si>
  <si>
    <t>92195</t>
  </si>
  <si>
    <t xml:space="preserve">% udział w wydatkach ogółem </t>
  </si>
  <si>
    <t>3110</t>
  </si>
  <si>
    <t>Placówki opiekuńczo-wychowawcze</t>
  </si>
  <si>
    <t>85201</t>
  </si>
  <si>
    <t>Świadczenia rodzinne oraz składki na ubezpieczenia emerytalne i rentowe z ubezpieczenia społecznego</t>
  </si>
  <si>
    <t>4010</t>
  </si>
  <si>
    <t>4260</t>
  </si>
  <si>
    <t>Rozliczenia z tytułu poręczeń i gwarancji udzielonych przez SP lub j.s.t.</t>
  </si>
  <si>
    <t>Składki na ubezpieczenie zdrowotne opłacane za osoby pobierajace świad.społecz.</t>
  </si>
  <si>
    <t>0760</t>
  </si>
  <si>
    <t>85215</t>
  </si>
  <si>
    <t>0870</t>
  </si>
  <si>
    <t xml:space="preserve">Wpływy z pod.rolnego,leśnego,czyn.cyw.prawn od osób prawnych i innych jednostek organizacyjnych </t>
  </si>
  <si>
    <t xml:space="preserve">Podatek od czynności cywilno-prawnych </t>
  </si>
  <si>
    <t>Odsetki od nieterminowych wpłat podatków</t>
  </si>
  <si>
    <t xml:space="preserve">Wpływy z pod.rolnego,leśnego,czyn.cyw.prawn oraz podatków i opłat lokalnych od osób fizycznych </t>
  </si>
  <si>
    <t>75616</t>
  </si>
  <si>
    <t>Podatek od spadków i darowizn</t>
  </si>
  <si>
    <t>Wpływy z opłaty administracyjnej</t>
  </si>
  <si>
    <t>0450</t>
  </si>
  <si>
    <t>Różne rozliczenia finansowe</t>
  </si>
  <si>
    <t>75814</t>
  </si>
  <si>
    <t>Środki na dofinansowanie zadań bieżących własnych gmin pozyskane z innyc źródeł (granty)</t>
  </si>
  <si>
    <t>Jednostki specjalistycznego poradnictwa, mieszkania chronione i ośrodki interwencji kryzysowej</t>
  </si>
  <si>
    <t>85220</t>
  </si>
  <si>
    <t xml:space="preserve">Edukacyjna opieka wychowawcza  </t>
  </si>
  <si>
    <t>854</t>
  </si>
  <si>
    <t>Pomoc materialna dla uczniów</t>
  </si>
  <si>
    <t>85415</t>
  </si>
  <si>
    <t>90004</t>
  </si>
  <si>
    <t>Dotacje celowe otrzymane z funduszy celowych na realizację zadań bieżących jst</t>
  </si>
  <si>
    <t>Utrzymanie zieleni w miastach</t>
  </si>
  <si>
    <t>Wynagrodzenia bezosobowe</t>
  </si>
  <si>
    <t>4170</t>
  </si>
  <si>
    <t>Opłaty za usługi internetowe</t>
  </si>
  <si>
    <t>4350</t>
  </si>
  <si>
    <t>4480</t>
  </si>
  <si>
    <t>Pozostałe podatki na rzecz budżetów j.s.t.</t>
  </si>
  <si>
    <t>4500</t>
  </si>
  <si>
    <t>Wpłaty gmin na rzecz innych jst oraz związków gmin na dofinansowanie zadań bieżących</t>
  </si>
  <si>
    <t>2900</t>
  </si>
  <si>
    <t>Zakup leków i materiałów medycznych</t>
  </si>
  <si>
    <t>4230</t>
  </si>
  <si>
    <t>Zakup leków i materiałow medycznych</t>
  </si>
  <si>
    <t>Opłaty na usługi internetowe</t>
  </si>
  <si>
    <t>4040</t>
  </si>
  <si>
    <t>Wpłaty gmin na rzecz innch jst oraz związków gmin na dofinansowanie zadań bieżących</t>
  </si>
  <si>
    <t xml:space="preserve">Zakup materiałow i wyposażenia </t>
  </si>
  <si>
    <t xml:space="preserve">Nagrody i wydatki na rzecz os.fizycznych nie zaliczane do wynagrodzeń </t>
  </si>
  <si>
    <t>Rózne wydatki na rzecz osób fizycznych</t>
  </si>
  <si>
    <t>92109</t>
  </si>
  <si>
    <t>2480</t>
  </si>
  <si>
    <t>92116</t>
  </si>
  <si>
    <t xml:space="preserve">Wydatki inwestycyjne jednostek budżetowych </t>
  </si>
  <si>
    <t>Wydatki  inwestycyjne jednostek budżetowych</t>
  </si>
  <si>
    <t>Promocja jedn.samorzadu terytorialnego</t>
  </si>
  <si>
    <t>75075</t>
  </si>
  <si>
    <t>Dotacja podmiotowa dla jednostek niezaliczanych do sektora finansów publicznych</t>
  </si>
  <si>
    <t>Stypendia dla uczniów</t>
  </si>
  <si>
    <t>3240</t>
  </si>
  <si>
    <t>Inne formy pomocy dla uczniów</t>
  </si>
  <si>
    <t>3260</t>
  </si>
  <si>
    <t>Oddziały klas "O"</t>
  </si>
  <si>
    <t>80103</t>
  </si>
  <si>
    <t>Podróże służbowe zagraniczne</t>
  </si>
  <si>
    <t>Domy pomocy społecznej</t>
  </si>
  <si>
    <t>85202</t>
  </si>
  <si>
    <t>Zakup usług przez jst od innych jst</t>
  </si>
  <si>
    <t>4330</t>
  </si>
  <si>
    <t>Zakup materiałow i wyposażenia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</si>
  <si>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</si>
  <si>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</si>
  <si>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</si>
  <si>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</si>
  <si>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</si>
  <si>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</si>
  <si>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</si>
  <si>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</si>
  <si>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</si>
  <si>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O1030</t>
  </si>
  <si>
    <t>10.</t>
  </si>
  <si>
    <t>Dotacja celowa z budżetu na fin.lub dofinansowanie zadań zleconych do real.stowarzyszeniom</t>
  </si>
  <si>
    <t>01095</t>
  </si>
  <si>
    <t>2700</t>
  </si>
  <si>
    <t>Środki na dofinansowanie bieżących zadań własnych pozyskane z innych źródeł</t>
  </si>
  <si>
    <t>Dotacje z funduszy celowych na finansowanie lub dofinansowanie kosztów realizacji inwestycji i zakupów inwestycyjnych jednostek sektora finansów publicznych</t>
  </si>
  <si>
    <t>6260</t>
  </si>
  <si>
    <t>Kwota należności wymagalnych na koniec 2006 roku</t>
  </si>
  <si>
    <t>Rady gmin</t>
  </si>
  <si>
    <t>75022</t>
  </si>
  <si>
    <t>Wybory do rad gmin, rad powiatów i sejmików województw, wybory wójtów, burmistrzów i prezydentów miast oraz referenda gminne, powiatowe i wojewódzkie</t>
  </si>
  <si>
    <t>75109</t>
  </si>
  <si>
    <t>Dotacje otrzymane z funduszy celowych na realizację zadań bieżących jednostek sektora finansów publicznych</t>
  </si>
  <si>
    <t>Wpływy z najmu, dzierżawy skł.majatkowych</t>
  </si>
  <si>
    <t>2707</t>
  </si>
  <si>
    <t>0927</t>
  </si>
  <si>
    <t xml:space="preserve">Ochrona zdrowia </t>
  </si>
  <si>
    <t>851</t>
  </si>
  <si>
    <t>85154</t>
  </si>
  <si>
    <t>Usuwanie skutków klęsk żywiołowych</t>
  </si>
  <si>
    <t xml:space="preserve">Dotacje celowe otrzymane z budżetu państwa  na realizację  zadań bieżących z  zakresu administracji rządowej zleconych gminie </t>
  </si>
  <si>
    <t>85278</t>
  </si>
  <si>
    <t>Dotacje celowe otrzymane od samorządu województwa na zadania bieżące realizowane na podstawie porozumień między jst</t>
  </si>
  <si>
    <t>2330</t>
  </si>
  <si>
    <t>Pozostałe dochody</t>
  </si>
  <si>
    <t>Grzywny, mandaty i inne kary pieniężne od ludności</t>
  </si>
  <si>
    <t>0570</t>
  </si>
  <si>
    <t>Plan wg uchwały Nr XXIV/175/2005</t>
  </si>
  <si>
    <t>Wykonanie w 2006 roku</t>
  </si>
  <si>
    <t>Zakup pomocy naukowych i książek</t>
  </si>
  <si>
    <t xml:space="preserve">Wydatki inwestycyjne jednostek budżetowych współfinansowanie programów realizowanych ze środków funduszy strukturalnych </t>
  </si>
  <si>
    <t>6058</t>
  </si>
  <si>
    <t>6059</t>
  </si>
  <si>
    <t>4217</t>
  </si>
  <si>
    <t>4247</t>
  </si>
  <si>
    <t>4307</t>
  </si>
  <si>
    <t>4427</t>
  </si>
  <si>
    <t>Komisje egzaminacyjne</t>
  </si>
  <si>
    <t>80145</t>
  </si>
  <si>
    <t>Dotacja celowa z budżetu na finansowanie lub dofinansowanie zadań zleconych do realizacji stowarzyszeniom</t>
  </si>
  <si>
    <t>85495</t>
  </si>
  <si>
    <t>Zadania w zakresie kultury fizycznej i sportu</t>
  </si>
  <si>
    <t>92605</t>
  </si>
  <si>
    <t>75495</t>
  </si>
  <si>
    <t>Zakup matreriałów i wyposażenia</t>
  </si>
  <si>
    <t>Różne opłaty i skłądki</t>
  </si>
  <si>
    <t>Koszty postępowania sądowego, prokuratorskiego</t>
  </si>
  <si>
    <t>Nagrody i inne wydatki osobowe nie zaliczane do wynagrodzeń</t>
  </si>
  <si>
    <t>uwanie skutków klęsk żywiołowych</t>
  </si>
  <si>
    <t>Zakup art. żywnościowych</t>
  </si>
  <si>
    <t>Urzędy naczelnych organów władzy państwowej, kontroli i ochrony prawa</t>
  </si>
  <si>
    <t>Urzędy naczelnych organów władzy państwowej, kontroli i ochrony prawa oraz sądownictwa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</si>
</sst>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3" fontId="4" fillId="2" borderId="1" xfId="18" applyNumberFormat="1" applyFont="1" applyFill="1" applyBorder="1" applyAlignment="1">
      <alignment horizontal="center" vertical="center"/>
      <protection/>
    </xf>
    <xf numFmtId="3" fontId="4" fillId="2" borderId="2" xfId="18" applyNumberFormat="1" applyFont="1" applyFill="1" applyBorder="1" applyAlignment="1">
      <alignment horizontal="center" vertical="center"/>
      <protection/>
    </xf>
    <xf numFmtId="3" fontId="4" fillId="2" borderId="2" xfId="18" applyNumberFormat="1" applyFont="1" applyFill="1" applyBorder="1" applyAlignment="1">
      <alignment horizontal="center" vertical="center" wrapText="1"/>
      <protection/>
    </xf>
    <xf numFmtId="0" fontId="4" fillId="2" borderId="3" xfId="18" applyFont="1" applyFill="1" applyBorder="1" applyAlignment="1">
      <alignment vertical="center"/>
      <protection/>
    </xf>
    <xf numFmtId="49" fontId="4" fillId="0" borderId="3" xfId="18" applyNumberFormat="1" applyFont="1" applyBorder="1" applyAlignment="1">
      <alignment horizontal="center" vertical="center"/>
      <protection/>
    </xf>
    <xf numFmtId="3" fontId="4" fillId="0" borderId="3" xfId="18" applyNumberFormat="1" applyFont="1" applyBorder="1" applyAlignment="1">
      <alignment horizontal="right" vertical="center"/>
      <protection/>
    </xf>
    <xf numFmtId="3" fontId="4" fillId="0" borderId="4" xfId="18" applyNumberFormat="1" applyFont="1" applyBorder="1" applyAlignment="1">
      <alignment vertical="center"/>
      <protection/>
    </xf>
    <xf numFmtId="3" fontId="4" fillId="0" borderId="3" xfId="18" applyNumberFormat="1" applyFont="1" applyBorder="1" applyAlignment="1">
      <alignment vertical="center"/>
      <protection/>
    </xf>
    <xf numFmtId="10" fontId="4" fillId="0" borderId="4" xfId="18" applyNumberFormat="1" applyFont="1" applyBorder="1" applyAlignment="1">
      <alignment vertical="center"/>
      <protection/>
    </xf>
    <xf numFmtId="3" fontId="1" fillId="0" borderId="3" xfId="18" applyNumberFormat="1" applyBorder="1">
      <alignment/>
      <protection/>
    </xf>
    <xf numFmtId="0" fontId="1" fillId="2" borderId="3" xfId="18" applyFill="1" applyBorder="1" applyAlignment="1">
      <alignment vertical="center"/>
      <protection/>
    </xf>
    <xf numFmtId="49" fontId="1" fillId="0" borderId="3" xfId="18" applyNumberFormat="1" applyBorder="1" applyAlignment="1">
      <alignment horizontal="center" vertical="center"/>
      <protection/>
    </xf>
    <xf numFmtId="3" fontId="1" fillId="0" borderId="3" xfId="18" applyNumberFormat="1" applyBorder="1" applyAlignment="1">
      <alignment horizontal="right" vertical="center"/>
      <protection/>
    </xf>
    <xf numFmtId="3" fontId="1" fillId="0" borderId="3" xfId="18" applyNumberFormat="1" applyBorder="1" applyAlignment="1">
      <alignment vertical="center"/>
      <protection/>
    </xf>
    <xf numFmtId="3" fontId="4" fillId="0" borderId="3" xfId="18" applyNumberFormat="1" applyFont="1" applyBorder="1">
      <alignment/>
      <protection/>
    </xf>
    <xf numFmtId="10" fontId="1" fillId="0" borderId="4" xfId="18" applyNumberFormat="1" applyFont="1" applyBorder="1" applyAlignment="1">
      <alignment vertical="center"/>
      <protection/>
    </xf>
    <xf numFmtId="0" fontId="1" fillId="2" borderId="3" xfId="18" applyFill="1" applyBorder="1" applyAlignment="1">
      <alignment vertical="center" wrapText="1"/>
      <protection/>
    </xf>
    <xf numFmtId="0" fontId="4" fillId="2" borderId="3" xfId="18" applyFont="1" applyFill="1" applyBorder="1" applyAlignment="1">
      <alignment vertical="center" wrapText="1"/>
      <protection/>
    </xf>
    <xf numFmtId="0" fontId="1" fillId="2" borderId="3" xfId="18" applyFont="1" applyFill="1" applyBorder="1" applyAlignment="1">
      <alignment vertical="center" wrapText="1"/>
      <protection/>
    </xf>
    <xf numFmtId="49" fontId="1" fillId="0" borderId="3" xfId="18" applyNumberFormat="1" applyFont="1" applyBorder="1" applyAlignment="1">
      <alignment horizontal="center" vertical="center"/>
      <protection/>
    </xf>
    <xf numFmtId="3" fontId="1" fillId="0" borderId="3" xfId="18" applyNumberFormat="1" applyFont="1" applyBorder="1" applyAlignment="1">
      <alignment horizontal="right" vertical="center"/>
      <protection/>
    </xf>
    <xf numFmtId="3" fontId="1" fillId="0" borderId="3" xfId="18" applyNumberFormat="1" applyFont="1" applyBorder="1" applyAlignment="1">
      <alignment vertical="center"/>
      <protection/>
    </xf>
    <xf numFmtId="0" fontId="4" fillId="2" borderId="3" xfId="18" applyFont="1" applyFill="1" applyBorder="1" applyAlignment="1">
      <alignment vertical="center" wrapText="1"/>
      <protection/>
    </xf>
    <xf numFmtId="49" fontId="4" fillId="2" borderId="3" xfId="18" applyNumberFormat="1" applyFont="1" applyFill="1" applyBorder="1" applyAlignment="1">
      <alignment horizontal="center" vertical="center"/>
      <protection/>
    </xf>
    <xf numFmtId="3" fontId="4" fillId="2" borderId="3" xfId="18" applyNumberFormat="1" applyFont="1" applyFill="1" applyBorder="1" applyAlignment="1">
      <alignment horizontal="right" vertical="center"/>
      <protection/>
    </xf>
    <xf numFmtId="3" fontId="1" fillId="0" borderId="3" xfId="18" applyNumberFormat="1" applyFont="1" applyBorder="1" applyAlignment="1">
      <alignment horizontal="right" vertical="center"/>
      <protection/>
    </xf>
    <xf numFmtId="49" fontId="1" fillId="0" borderId="3" xfId="18" applyNumberFormat="1" applyFont="1" applyBorder="1" applyAlignment="1">
      <alignment horizontal="center" vertical="center"/>
      <protection/>
    </xf>
    <xf numFmtId="0" fontId="1" fillId="2" borderId="3" xfId="18" applyFont="1" applyFill="1" applyBorder="1" applyAlignment="1">
      <alignment vertical="center"/>
      <protection/>
    </xf>
    <xf numFmtId="0" fontId="1" fillId="2" borderId="3" xfId="18" applyFont="1" applyFill="1" applyBorder="1" applyAlignment="1">
      <alignment vertical="center" wrapText="1"/>
      <protection/>
    </xf>
    <xf numFmtId="49" fontId="4" fillId="2" borderId="3" xfId="19" applyNumberFormat="1" applyFont="1" applyFill="1" applyBorder="1" applyAlignment="1">
      <alignment horizontal="center" vertical="center" wrapText="1"/>
      <protection/>
    </xf>
    <xf numFmtId="0" fontId="4" fillId="2" borderId="3" xfId="19" applyFont="1" applyFill="1" applyBorder="1" applyAlignment="1">
      <alignment vertical="center"/>
      <protection/>
    </xf>
    <xf numFmtId="49" fontId="4" fillId="0" borderId="3" xfId="19" applyNumberFormat="1" applyFont="1" applyBorder="1" applyAlignment="1">
      <alignment horizontal="center" vertical="center"/>
      <protection/>
    </xf>
    <xf numFmtId="3" fontId="4" fillId="0" borderId="3" xfId="19" applyNumberFormat="1" applyFont="1" applyBorder="1" applyAlignment="1">
      <alignment horizontal="right" vertical="center"/>
      <protection/>
    </xf>
    <xf numFmtId="3" fontId="4" fillId="0" borderId="3" xfId="19" applyNumberFormat="1" applyFont="1" applyBorder="1" applyAlignment="1">
      <alignment vertical="center"/>
      <protection/>
    </xf>
    <xf numFmtId="10" fontId="4" fillId="0" borderId="3" xfId="19" applyNumberFormat="1" applyFont="1" applyBorder="1" applyAlignment="1">
      <alignment vertical="center"/>
      <protection/>
    </xf>
    <xf numFmtId="0" fontId="1" fillId="2" borderId="3" xfId="19" applyFill="1" applyBorder="1" applyAlignment="1">
      <alignment vertical="center"/>
      <protection/>
    </xf>
    <xf numFmtId="49" fontId="1" fillId="0" borderId="3" xfId="19" applyNumberFormat="1" applyBorder="1" applyAlignment="1">
      <alignment horizontal="center" vertical="center"/>
      <protection/>
    </xf>
    <xf numFmtId="3" fontId="1" fillId="0" borderId="3" xfId="19" applyNumberFormat="1" applyBorder="1" applyAlignment="1">
      <alignment horizontal="right" vertical="center"/>
      <protection/>
    </xf>
    <xf numFmtId="3" fontId="1" fillId="0" borderId="3" xfId="19" applyNumberFormat="1" applyBorder="1" applyAlignment="1">
      <alignment vertical="center"/>
      <protection/>
    </xf>
    <xf numFmtId="0" fontId="1" fillId="2" borderId="3" xfId="19" applyFill="1" applyBorder="1" applyAlignment="1">
      <alignment vertical="center" wrapText="1"/>
      <protection/>
    </xf>
    <xf numFmtId="3" fontId="1" fillId="0" borderId="3" xfId="19" applyNumberFormat="1" applyFont="1" applyBorder="1" applyAlignment="1">
      <alignment vertical="center"/>
      <protection/>
    </xf>
    <xf numFmtId="0" fontId="4" fillId="2" borderId="3" xfId="19" applyFont="1" applyFill="1" applyBorder="1" applyAlignment="1">
      <alignment vertical="center" wrapText="1"/>
      <protection/>
    </xf>
    <xf numFmtId="49" fontId="1" fillId="0" borderId="3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horizontal="right" vertical="center"/>
      <protection/>
    </xf>
    <xf numFmtId="0" fontId="7" fillId="2" borderId="3" xfId="19" applyFont="1" applyFill="1" applyBorder="1" applyAlignment="1">
      <alignment vertical="center" wrapText="1"/>
      <protection/>
    </xf>
    <xf numFmtId="0" fontId="1" fillId="2" borderId="3" xfId="19" applyFont="1" applyFill="1" applyBorder="1" applyAlignment="1">
      <alignment vertical="center" wrapText="1"/>
      <protection/>
    </xf>
    <xf numFmtId="0" fontId="8" fillId="2" borderId="3" xfId="19" applyFont="1" applyFill="1" applyBorder="1" applyAlignment="1">
      <alignment vertical="center" wrapText="1"/>
      <protection/>
    </xf>
    <xf numFmtId="3" fontId="1" fillId="0" borderId="3" xfId="18" applyNumberFormat="1" applyBorder="1" applyAlignment="1">
      <alignment horizontal="center"/>
      <protection/>
    </xf>
    <xf numFmtId="0" fontId="0" fillId="0" borderId="0" xfId="0" applyFont="1" applyAlignment="1">
      <alignment/>
    </xf>
    <xf numFmtId="3" fontId="1" fillId="0" borderId="3" xfId="18" applyNumberFormat="1" applyFont="1" applyBorder="1" applyAlignment="1">
      <alignment vertical="center"/>
      <protection/>
    </xf>
    <xf numFmtId="3" fontId="1" fillId="0" borderId="3" xfId="18" applyNumberFormat="1" applyFont="1" applyBorder="1">
      <alignment/>
      <protection/>
    </xf>
    <xf numFmtId="0" fontId="1" fillId="2" borderId="3" xfId="19" applyFont="1" applyFill="1" applyBorder="1" applyAlignment="1">
      <alignment vertical="center"/>
      <protection/>
    </xf>
    <xf numFmtId="49" fontId="1" fillId="0" borderId="3" xfId="19" applyNumberFormat="1" applyFont="1" applyBorder="1" applyAlignment="1">
      <alignment horizontal="center" vertical="center"/>
      <protection/>
    </xf>
    <xf numFmtId="0" fontId="1" fillId="2" borderId="3" xfId="19" applyFont="1" applyFill="1" applyBorder="1" applyAlignment="1">
      <alignment vertical="center"/>
      <protection/>
    </xf>
    <xf numFmtId="0" fontId="12" fillId="2" borderId="3" xfId="19" applyFont="1" applyFill="1" applyBorder="1" applyAlignment="1">
      <alignment vertical="center" wrapText="1"/>
      <protection/>
    </xf>
    <xf numFmtId="0" fontId="1" fillId="2" borderId="3" xfId="19" applyFont="1" applyFill="1" applyBorder="1" applyAlignment="1">
      <alignment vertical="center" wrapText="1"/>
      <protection/>
    </xf>
    <xf numFmtId="3" fontId="1" fillId="0" borderId="3" xfId="19" applyNumberFormat="1" applyFont="1" applyBorder="1" applyAlignment="1">
      <alignment horizontal="right" vertical="center"/>
      <protection/>
    </xf>
    <xf numFmtId="3" fontId="1" fillId="0" borderId="3" xfId="19" applyNumberFormat="1" applyFont="1" applyBorder="1" applyAlignment="1">
      <alignment vertical="center"/>
      <protection/>
    </xf>
    <xf numFmtId="10" fontId="1" fillId="0" borderId="3" xfId="19" applyNumberFormat="1" applyFont="1" applyBorder="1" applyAlignment="1">
      <alignment vertical="center"/>
      <protection/>
    </xf>
    <xf numFmtId="0" fontId="13" fillId="0" borderId="0" xfId="0" applyFont="1" applyAlignment="1">
      <alignment/>
    </xf>
    <xf numFmtId="3" fontId="4" fillId="0" borderId="4" xfId="18" applyNumberFormat="1" applyFont="1" applyBorder="1">
      <alignment/>
      <protection/>
    </xf>
    <xf numFmtId="0" fontId="4" fillId="2" borderId="3" xfId="19" applyFont="1" applyFill="1" applyBorder="1" applyAlignment="1">
      <alignment vertical="center" wrapText="1"/>
      <protection/>
    </xf>
    <xf numFmtId="49" fontId="1" fillId="0" borderId="3" xfId="19" applyNumberFormat="1" applyFont="1" applyBorder="1" applyAlignment="1">
      <alignment horizontal="center" vertical="center"/>
      <protection/>
    </xf>
    <xf numFmtId="2" fontId="1" fillId="0" borderId="3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horizontal="right" vertical="center"/>
      <protection/>
    </xf>
    <xf numFmtId="10" fontId="1" fillId="0" borderId="3" xfId="19" applyNumberFormat="1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4" fillId="2" borderId="3" xfId="19" applyFont="1" applyFill="1" applyBorder="1" applyAlignment="1">
      <alignment vertical="center"/>
      <protection/>
    </xf>
    <xf numFmtId="0" fontId="12" fillId="2" borderId="3" xfId="19" applyFont="1" applyFill="1" applyBorder="1" applyAlignment="1">
      <alignment vertical="center" wrapText="1"/>
      <protection/>
    </xf>
    <xf numFmtId="0" fontId="1" fillId="2" borderId="3" xfId="19" applyFont="1" applyFill="1" applyBorder="1" applyAlignment="1">
      <alignment vertical="center" wrapText="1"/>
      <protection/>
    </xf>
    <xf numFmtId="0" fontId="4" fillId="0" borderId="3" xfId="0" applyFont="1" applyBorder="1" applyAlignment="1">
      <alignment wrapText="1"/>
    </xf>
    <xf numFmtId="10" fontId="1" fillId="0" borderId="3" xfId="18" applyNumberFormat="1" applyFont="1" applyBorder="1" applyAlignment="1">
      <alignment vertical="center"/>
      <protection/>
    </xf>
    <xf numFmtId="49" fontId="4" fillId="0" borderId="3" xfId="18" applyNumberFormat="1" applyFont="1" applyBorder="1" applyAlignment="1">
      <alignment horizontal="center" vertical="center"/>
      <protection/>
    </xf>
    <xf numFmtId="3" fontId="4" fillId="0" borderId="3" xfId="18" applyNumberFormat="1" applyFont="1" applyBorder="1" applyAlignment="1">
      <alignment horizontal="right" vertical="center"/>
      <protection/>
    </xf>
    <xf numFmtId="3" fontId="4" fillId="0" borderId="3" xfId="18" applyNumberFormat="1" applyFont="1" applyBorder="1" applyAlignment="1">
      <alignment vertical="center"/>
      <protection/>
    </xf>
    <xf numFmtId="3" fontId="4" fillId="0" borderId="3" xfId="18" applyNumberFormat="1" applyFont="1" applyBorder="1">
      <alignment/>
      <protection/>
    </xf>
    <xf numFmtId="0" fontId="14" fillId="0" borderId="0" xfId="0" applyFont="1" applyAlignment="1">
      <alignment/>
    </xf>
    <xf numFmtId="49" fontId="1" fillId="0" borderId="3" xfId="18" applyNumberFormat="1" applyFont="1" applyBorder="1" applyAlignment="1">
      <alignment horizontal="center" vertical="center"/>
      <protection/>
    </xf>
    <xf numFmtId="3" fontId="1" fillId="0" borderId="3" xfId="18" applyNumberFormat="1" applyFont="1" applyBorder="1">
      <alignment/>
      <protection/>
    </xf>
    <xf numFmtId="0" fontId="4" fillId="2" borderId="3" xfId="18" applyFont="1" applyFill="1" applyBorder="1" applyAlignment="1">
      <alignment vertical="center" wrapText="1"/>
      <protection/>
    </xf>
    <xf numFmtId="10" fontId="4" fillId="0" borderId="3" xfId="18" applyNumberFormat="1" applyFont="1" applyBorder="1" applyAlignment="1">
      <alignment vertical="center"/>
      <protection/>
    </xf>
    <xf numFmtId="10" fontId="4" fillId="0" borderId="4" xfId="18" applyNumberFormat="1" applyFont="1" applyBorder="1" applyAlignment="1">
      <alignment vertical="center"/>
      <protection/>
    </xf>
    <xf numFmtId="0" fontId="1" fillId="2" borderId="3" xfId="19" applyFont="1" applyFill="1" applyBorder="1" applyAlignment="1">
      <alignment vertical="center"/>
      <protection/>
    </xf>
    <xf numFmtId="0" fontId="1" fillId="0" borderId="3" xfId="19" applyNumberFormat="1" applyBorder="1" applyAlignment="1">
      <alignment horizontal="center" vertical="center"/>
      <protection/>
    </xf>
    <xf numFmtId="49" fontId="9" fillId="2" borderId="0" xfId="19" applyNumberFormat="1" applyFont="1" applyFill="1" applyBorder="1" applyAlignment="1">
      <alignment horizontal="center" vertical="center"/>
      <protection/>
    </xf>
    <xf numFmtId="3" fontId="9" fillId="2" borderId="0" xfId="19" applyNumberFormat="1" applyFont="1" applyFill="1" applyBorder="1" applyAlignment="1">
      <alignment horizontal="right" vertical="center"/>
      <protection/>
    </xf>
    <xf numFmtId="10" fontId="8" fillId="0" borderId="0" xfId="19" applyNumberFormat="1" applyFont="1" applyBorder="1" applyAlignment="1">
      <alignment vertical="center"/>
      <protection/>
    </xf>
    <xf numFmtId="3" fontId="4" fillId="0" borderId="3" xfId="19" applyNumberFormat="1" applyFont="1" applyBorder="1" applyAlignment="1">
      <alignment horizontal="right" vertical="center"/>
      <protection/>
    </xf>
    <xf numFmtId="10" fontId="4" fillId="0" borderId="3" xfId="19" applyNumberFormat="1" applyFont="1" applyBorder="1" applyAlignment="1">
      <alignment vertical="center"/>
      <protection/>
    </xf>
    <xf numFmtId="2" fontId="1" fillId="2" borderId="3" xfId="19" applyNumberFormat="1" applyFont="1" applyFill="1" applyBorder="1" applyAlignment="1">
      <alignment vertical="center" wrapText="1"/>
      <protection/>
    </xf>
    <xf numFmtId="3" fontId="4" fillId="2" borderId="4" xfId="19" applyNumberFormat="1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3" fontId="4" fillId="2" borderId="3" xfId="19" applyNumberFormat="1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4" fillId="2" borderId="4" xfId="18" applyFont="1" applyFill="1" applyBorder="1" applyAlignment="1">
      <alignment horizontal="center" vertical="center"/>
      <protection/>
    </xf>
    <xf numFmtId="49" fontId="4" fillId="2" borderId="3" xfId="18" applyNumberFormat="1" applyFont="1" applyFill="1" applyBorder="1" applyAlignment="1">
      <alignment horizontal="center" vertical="center" wrapText="1"/>
      <protection/>
    </xf>
    <xf numFmtId="3" fontId="4" fillId="2" borderId="5" xfId="18" applyNumberFormat="1" applyFont="1" applyFill="1" applyBorder="1" applyAlignment="1">
      <alignment horizontal="center" vertical="center"/>
      <protection/>
    </xf>
    <xf numFmtId="3" fontId="4" fillId="2" borderId="4" xfId="18" applyNumberFormat="1" applyFont="1" applyFill="1" applyBorder="1" applyAlignment="1">
      <alignment horizontal="center" vertical="center" wrapText="1"/>
      <protection/>
    </xf>
    <xf numFmtId="0" fontId="4" fillId="2" borderId="5" xfId="18" applyFont="1" applyFill="1" applyBorder="1" applyAlignment="1">
      <alignment horizontal="center" vertical="center" wrapText="1"/>
      <protection/>
    </xf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" fillId="2" borderId="1" xfId="18" applyFill="1" applyBorder="1" applyAlignment="1">
      <alignment vertical="center" wrapText="1"/>
      <protection/>
    </xf>
    <xf numFmtId="49" fontId="1" fillId="0" borderId="1" xfId="18" applyNumberFormat="1" applyBorder="1" applyAlignment="1">
      <alignment horizontal="center" vertical="center"/>
      <protection/>
    </xf>
    <xf numFmtId="49" fontId="1" fillId="0" borderId="1" xfId="18" applyNumberFormat="1" applyFont="1" applyBorder="1" applyAlignment="1">
      <alignment horizontal="center" vertical="center"/>
      <protection/>
    </xf>
    <xf numFmtId="3" fontId="1" fillId="0" borderId="1" xfId="18" applyNumberFormat="1" applyBorder="1" applyAlignment="1">
      <alignment horizontal="right" vertical="center"/>
      <protection/>
    </xf>
    <xf numFmtId="3" fontId="1" fillId="0" borderId="1" xfId="18" applyNumberFormat="1" applyBorder="1" applyAlignment="1">
      <alignment vertical="center"/>
      <protection/>
    </xf>
    <xf numFmtId="10" fontId="1" fillId="0" borderId="6" xfId="18" applyNumberFormat="1" applyFont="1" applyBorder="1" applyAlignment="1">
      <alignment vertical="center"/>
      <protection/>
    </xf>
    <xf numFmtId="3" fontId="1" fillId="0" borderId="1" xfId="18" applyNumberFormat="1" applyBorder="1">
      <alignment/>
      <protection/>
    </xf>
    <xf numFmtId="0" fontId="7" fillId="2" borderId="4" xfId="18" applyFont="1" applyFill="1" applyBorder="1" applyAlignment="1">
      <alignment vertical="center" wrapText="1"/>
      <protection/>
    </xf>
    <xf numFmtId="49" fontId="1" fillId="0" borderId="4" xfId="18" applyNumberFormat="1" applyBorder="1" applyAlignment="1">
      <alignment horizontal="center" vertical="center"/>
      <protection/>
    </xf>
    <xf numFmtId="49" fontId="1" fillId="0" borderId="4" xfId="18" applyNumberFormat="1" applyFont="1" applyBorder="1" applyAlignment="1">
      <alignment horizontal="center" vertical="center"/>
      <protection/>
    </xf>
    <xf numFmtId="3" fontId="1" fillId="0" borderId="4" xfId="18" applyNumberFormat="1" applyBorder="1" applyAlignment="1">
      <alignment horizontal="right" vertical="center"/>
      <protection/>
    </xf>
    <xf numFmtId="3" fontId="1" fillId="0" borderId="4" xfId="18" applyNumberFormat="1" applyBorder="1" applyAlignment="1">
      <alignment vertical="center"/>
      <protection/>
    </xf>
    <xf numFmtId="3" fontId="1" fillId="0" borderId="4" xfId="18" applyNumberFormat="1" applyBorder="1">
      <alignment/>
      <protection/>
    </xf>
    <xf numFmtId="0" fontId="4" fillId="2" borderId="3" xfId="18" applyFont="1" applyFill="1" applyBorder="1" applyAlignment="1">
      <alignment horizontal="center" vertical="center"/>
      <protection/>
    </xf>
    <xf numFmtId="3" fontId="4" fillId="2" borderId="3" xfId="18" applyNumberFormat="1" applyFont="1" applyFill="1" applyBorder="1" applyAlignment="1">
      <alignment horizontal="center" vertical="center"/>
      <protection/>
    </xf>
    <xf numFmtId="3" fontId="4" fillId="2" borderId="3" xfId="18" applyNumberFormat="1" applyFont="1" applyFill="1" applyBorder="1" applyAlignment="1">
      <alignment horizontal="center" vertical="center" wrapText="1"/>
      <protection/>
    </xf>
    <xf numFmtId="0" fontId="4" fillId="2" borderId="3" xfId="18" applyFont="1" applyFill="1" applyBorder="1" applyAlignment="1">
      <alignment horizontal="center" vertical="center" wrapText="1"/>
      <protection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" fillId="2" borderId="1" xfId="18" applyFont="1" applyFill="1" applyBorder="1" applyAlignment="1">
      <alignment vertical="center" wrapText="1"/>
      <protection/>
    </xf>
    <xf numFmtId="0" fontId="1" fillId="2" borderId="4" xfId="18" applyFont="1" applyFill="1" applyBorder="1" applyAlignment="1">
      <alignment vertical="center" wrapText="1"/>
      <protection/>
    </xf>
    <xf numFmtId="0" fontId="1" fillId="2" borderId="4" xfId="18" applyFill="1" applyBorder="1" applyAlignment="1">
      <alignment vertical="center" wrapText="1"/>
      <protection/>
    </xf>
    <xf numFmtId="0" fontId="0" fillId="0" borderId="3" xfId="0" applyBorder="1" applyAlignment="1">
      <alignment/>
    </xf>
    <xf numFmtId="49" fontId="4" fillId="0" borderId="1" xfId="18" applyNumberFormat="1" applyFont="1" applyBorder="1" applyAlignment="1">
      <alignment horizontal="center" vertical="center"/>
      <protection/>
    </xf>
    <xf numFmtId="3" fontId="4" fillId="0" borderId="1" xfId="18" applyNumberFormat="1" applyFont="1" applyBorder="1">
      <alignment/>
      <protection/>
    </xf>
    <xf numFmtId="0" fontId="1" fillId="2" borderId="5" xfId="18" applyFont="1" applyFill="1" applyBorder="1" applyAlignment="1">
      <alignment horizontal="center" vertical="center" wrapText="1"/>
      <protection/>
    </xf>
    <xf numFmtId="0" fontId="6" fillId="2" borderId="5" xfId="18" applyFont="1" applyFill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1" xfId="18" applyNumberFormat="1" applyFont="1" applyBorder="1" applyAlignment="1">
      <alignment horizontal="center" vertical="center"/>
      <protection/>
    </xf>
    <xf numFmtId="3" fontId="1" fillId="0" borderId="3" xfId="18" applyNumberFormat="1" applyFont="1" applyBorder="1" applyAlignment="1">
      <alignment horizontal="right" vertical="center"/>
      <protection/>
    </xf>
    <xf numFmtId="3" fontId="1" fillId="0" borderId="3" xfId="18" applyNumberFormat="1" applyFont="1" applyBorder="1" applyAlignment="1">
      <alignment vertical="center"/>
      <protection/>
    </xf>
    <xf numFmtId="10" fontId="1" fillId="0" borderId="4" xfId="18" applyNumberFormat="1" applyFont="1" applyBorder="1" applyAlignment="1">
      <alignment vertical="center"/>
      <protection/>
    </xf>
    <xf numFmtId="49" fontId="4" fillId="2" borderId="4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49" fontId="1" fillId="2" borderId="4" xfId="18" applyNumberFormat="1" applyFont="1" applyFill="1" applyBorder="1" applyAlignment="1">
      <alignment horizontal="center" vertical="center" wrapText="1"/>
      <protection/>
    </xf>
    <xf numFmtId="3" fontId="1" fillId="2" borderId="4" xfId="18" applyNumberFormat="1" applyFont="1" applyFill="1" applyBorder="1" applyAlignment="1">
      <alignment horizontal="right" vertical="center"/>
      <protection/>
    </xf>
    <xf numFmtId="3" fontId="1" fillId="2" borderId="4" xfId="18" applyNumberFormat="1" applyFont="1" applyFill="1" applyBorder="1" applyAlignment="1">
      <alignment horizontal="right" vertical="center" wrapText="1"/>
      <protection/>
    </xf>
    <xf numFmtId="0" fontId="6" fillId="2" borderId="7" xfId="18" applyFont="1" applyFill="1" applyBorder="1" applyAlignment="1">
      <alignment horizontal="center" vertical="center"/>
      <protection/>
    </xf>
    <xf numFmtId="0" fontId="6" fillId="2" borderId="5" xfId="18" applyFont="1" applyFill="1" applyBorder="1" applyAlignment="1">
      <alignment horizontal="center" vertical="center" wrapText="1"/>
      <protection/>
    </xf>
    <xf numFmtId="10" fontId="4" fillId="0" borderId="3" xfId="19" applyNumberFormat="1" applyFont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center" vertical="center" wrapText="1"/>
      <protection/>
    </xf>
    <xf numFmtId="10" fontId="1" fillId="0" borderId="0" xfId="19" applyNumberFormat="1" applyFont="1" applyBorder="1" applyAlignment="1">
      <alignment vertical="center"/>
      <protection/>
    </xf>
    <xf numFmtId="0" fontId="1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3" fontId="4" fillId="0" borderId="3" xfId="19" applyNumberFormat="1" applyFont="1" applyBorder="1" applyAlignment="1">
      <alignment horizontal="center" vertical="center"/>
      <protection/>
    </xf>
    <xf numFmtId="10" fontId="4" fillId="0" borderId="3" xfId="1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2" borderId="4" xfId="19" applyFont="1" applyFill="1" applyBorder="1" applyAlignment="1">
      <alignment horizontal="center" vertical="center" wrapText="1"/>
      <protection/>
    </xf>
    <xf numFmtId="10" fontId="4" fillId="0" borderId="3" xfId="18" applyNumberFormat="1" applyFont="1" applyBorder="1" applyAlignment="1">
      <alignment horizontal="center" vertical="center"/>
      <protection/>
    </xf>
    <xf numFmtId="0" fontId="7" fillId="2" borderId="3" xfId="18" applyFont="1" applyFill="1" applyBorder="1" applyAlignment="1">
      <alignment vertical="center" wrapText="1"/>
      <protection/>
    </xf>
    <xf numFmtId="0" fontId="7" fillId="2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0" fontId="4" fillId="0" borderId="3" xfId="18" applyNumberFormat="1" applyFont="1" applyBorder="1" applyAlignment="1">
      <alignment vertical="center"/>
      <protection/>
    </xf>
    <xf numFmtId="49" fontId="4" fillId="2" borderId="8" xfId="18" applyNumberFormat="1" applyFont="1" applyFill="1" applyBorder="1" applyAlignment="1">
      <alignment horizontal="center" vertical="center"/>
      <protection/>
    </xf>
    <xf numFmtId="0" fontId="4" fillId="2" borderId="2" xfId="18" applyFont="1" applyFill="1" applyBorder="1" applyAlignment="1">
      <alignment horizontal="center" vertical="center"/>
      <protection/>
    </xf>
    <xf numFmtId="0" fontId="4" fillId="2" borderId="9" xfId="18" applyFont="1" applyFill="1" applyBorder="1" applyAlignment="1">
      <alignment horizontal="center" vertical="center"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4" fillId="2" borderId="4" xfId="18" applyFont="1" applyFill="1" applyBorder="1" applyAlignment="1">
      <alignment horizontal="center" vertical="center"/>
      <protection/>
    </xf>
    <xf numFmtId="3" fontId="6" fillId="2" borderId="7" xfId="18" applyNumberFormat="1" applyFont="1" applyFill="1" applyBorder="1" applyAlignment="1">
      <alignment horizontal="center" vertical="center" wrapText="1"/>
      <protection/>
    </xf>
    <xf numFmtId="3" fontId="6" fillId="2" borderId="5" xfId="18" applyNumberFormat="1" applyFont="1" applyFill="1" applyBorder="1" applyAlignment="1">
      <alignment vertical="center"/>
      <protection/>
    </xf>
    <xf numFmtId="3" fontId="6" fillId="0" borderId="1" xfId="18" applyNumberFormat="1" applyFont="1" applyBorder="1" applyAlignment="1">
      <alignment horizontal="center" wrapText="1"/>
      <protection/>
    </xf>
    <xf numFmtId="0" fontId="14" fillId="0" borderId="4" xfId="0" applyFont="1" applyBorder="1" applyAlignment="1">
      <alignment horizontal="center" wrapText="1"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vertical="center"/>
      <protection/>
    </xf>
    <xf numFmtId="3" fontId="4" fillId="2" borderId="1" xfId="19" applyNumberFormat="1" applyFont="1" applyFill="1" applyBorder="1" applyAlignment="1">
      <alignment horizontal="center" vertical="center" wrapText="1"/>
      <protection/>
    </xf>
    <xf numFmtId="3" fontId="4" fillId="2" borderId="4" xfId="19" applyNumberFormat="1" applyFont="1" applyFill="1" applyBorder="1" applyAlignment="1">
      <alignment vertical="center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/>
      <protection/>
    </xf>
    <xf numFmtId="49" fontId="4" fillId="2" borderId="8" xfId="19" applyNumberFormat="1" applyFont="1" applyFill="1" applyBorder="1" applyAlignment="1">
      <alignment horizontal="center" vertical="center"/>
      <protection/>
    </xf>
    <xf numFmtId="0" fontId="1" fillId="2" borderId="2" xfId="19" applyFill="1" applyBorder="1" applyAlignment="1">
      <alignment horizontal="center" vertical="center"/>
      <protection/>
    </xf>
    <xf numFmtId="0" fontId="1" fillId="2" borderId="9" xfId="19" applyFill="1" applyBorder="1" applyAlignment="1">
      <alignment horizontal="center" vertical="center"/>
      <protection/>
    </xf>
    <xf numFmtId="3" fontId="6" fillId="2" borderId="1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Wydatki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pane ySplit="3" topLeftCell="BM4" activePane="bottomLeft" state="frozen"/>
      <selection pane="topLeft" activeCell="A1" sqref="A1"/>
      <selection pane="bottomLeft" activeCell="E30" sqref="E30"/>
    </sheetView>
  </sheetViews>
  <sheetFormatPr defaultColWidth="9.00390625" defaultRowHeight="12.75"/>
  <cols>
    <col min="1" max="1" width="44.75390625" style="0" customWidth="1"/>
    <col min="2" max="2" width="7.875" style="0" customWidth="1"/>
    <col min="5" max="5" width="11.375" style="0" customWidth="1"/>
    <col min="6" max="6" width="11.125" style="0" customWidth="1"/>
    <col min="7" max="7" width="12.375" style="0" customWidth="1"/>
    <col min="8" max="9" width="10.75390625" style="49" customWidth="1"/>
    <col min="10" max="10" width="11.625" style="0" customWidth="1"/>
  </cols>
  <sheetData>
    <row r="1" spans="1:10" ht="12.75">
      <c r="A1" s="166" t="s">
        <v>0</v>
      </c>
      <c r="B1" s="163" t="s">
        <v>109</v>
      </c>
      <c r="C1" s="164"/>
      <c r="D1" s="165"/>
      <c r="E1" s="168" t="s">
        <v>325</v>
      </c>
      <c r="F1" s="1" t="s">
        <v>110</v>
      </c>
      <c r="G1" s="2" t="s">
        <v>106</v>
      </c>
      <c r="H1" s="145" t="s">
        <v>112</v>
      </c>
      <c r="I1" s="145"/>
      <c r="J1" s="170" t="s">
        <v>305</v>
      </c>
    </row>
    <row r="2" spans="1:10" ht="47.25" customHeight="1">
      <c r="A2" s="167"/>
      <c r="B2" s="97" t="s">
        <v>1</v>
      </c>
      <c r="C2" s="97" t="s">
        <v>2</v>
      </c>
      <c r="D2" s="97" t="s">
        <v>3</v>
      </c>
      <c r="E2" s="169"/>
      <c r="F2" s="99" t="s">
        <v>111</v>
      </c>
      <c r="G2" s="3" t="s">
        <v>141</v>
      </c>
      <c r="H2" s="146" t="s">
        <v>113</v>
      </c>
      <c r="I2" s="129" t="s">
        <v>213</v>
      </c>
      <c r="J2" s="171"/>
    </row>
    <row r="3" spans="1:10" s="102" customFormat="1" ht="13.5" customHeight="1">
      <c r="A3" s="96" t="s">
        <v>288</v>
      </c>
      <c r="B3" s="97" t="s">
        <v>289</v>
      </c>
      <c r="C3" s="97" t="s">
        <v>290</v>
      </c>
      <c r="D3" s="97" t="s">
        <v>291</v>
      </c>
      <c r="E3" s="98" t="s">
        <v>292</v>
      </c>
      <c r="F3" s="99" t="s">
        <v>293</v>
      </c>
      <c r="G3" s="3" t="s">
        <v>294</v>
      </c>
      <c r="H3" s="100" t="s">
        <v>295</v>
      </c>
      <c r="I3" s="128" t="s">
        <v>296</v>
      </c>
      <c r="J3" s="101" t="s">
        <v>298</v>
      </c>
    </row>
    <row r="4" spans="1:10" ht="12.75">
      <c r="A4" s="4" t="s">
        <v>4</v>
      </c>
      <c r="B4" s="5" t="s">
        <v>108</v>
      </c>
      <c r="C4" s="5"/>
      <c r="D4" s="5"/>
      <c r="E4" s="6">
        <v>0</v>
      </c>
      <c r="F4" s="7">
        <v>2591</v>
      </c>
      <c r="G4" s="8">
        <v>2590</v>
      </c>
      <c r="H4" s="9">
        <f>G4/F4</f>
        <v>0.9996140486298727</v>
      </c>
      <c r="I4" s="82">
        <f>G4/12092980</f>
        <v>0.00021417384300643846</v>
      </c>
      <c r="J4" s="61">
        <v>0</v>
      </c>
    </row>
    <row r="5" spans="1:10" ht="12.75">
      <c r="A5" s="4"/>
      <c r="B5" s="5"/>
      <c r="C5" s="5"/>
      <c r="D5" s="5"/>
      <c r="E5" s="6"/>
      <c r="F5" s="7"/>
      <c r="G5" s="8"/>
      <c r="H5" s="9"/>
      <c r="I5" s="16"/>
      <c r="J5" s="61"/>
    </row>
    <row r="6" spans="1:10" ht="12.75">
      <c r="A6" s="28" t="s">
        <v>17</v>
      </c>
      <c r="B6" s="12"/>
      <c r="C6" s="27" t="s">
        <v>300</v>
      </c>
      <c r="D6" s="12"/>
      <c r="E6" s="13">
        <v>0</v>
      </c>
      <c r="F6" s="14">
        <v>2591</v>
      </c>
      <c r="G6" s="14">
        <v>2590</v>
      </c>
      <c r="H6" s="16">
        <f aca="true" t="shared" si="0" ref="H6:H101">G6/F6</f>
        <v>0.9996140486298727</v>
      </c>
      <c r="I6" s="16">
        <f aca="true" t="shared" si="1" ref="I6:I68">G6/12092980</f>
        <v>0.00021417384300643846</v>
      </c>
      <c r="J6" s="48"/>
    </row>
    <row r="7" spans="1:10" ht="25.5">
      <c r="A7" s="17" t="s">
        <v>142</v>
      </c>
      <c r="B7" s="12"/>
      <c r="C7" s="12"/>
      <c r="D7" s="27" t="s">
        <v>148</v>
      </c>
      <c r="E7" s="13">
        <v>0</v>
      </c>
      <c r="F7" s="14">
        <v>2591</v>
      </c>
      <c r="G7" s="14">
        <v>2590</v>
      </c>
      <c r="H7" s="16">
        <f t="shared" si="0"/>
        <v>0.9996140486298727</v>
      </c>
      <c r="I7" s="16">
        <f t="shared" si="1"/>
        <v>0.00021417384300643846</v>
      </c>
      <c r="J7" s="48"/>
    </row>
    <row r="8" spans="1:10" ht="12.75">
      <c r="A8" s="17"/>
      <c r="B8" s="12"/>
      <c r="C8" s="12"/>
      <c r="D8" s="27"/>
      <c r="E8" s="13"/>
      <c r="F8" s="14"/>
      <c r="G8" s="14"/>
      <c r="H8" s="16"/>
      <c r="I8" s="16"/>
      <c r="J8" s="48"/>
    </row>
    <row r="9" spans="1:10" ht="12.75">
      <c r="A9" s="4" t="s">
        <v>7</v>
      </c>
      <c r="B9" s="5">
        <v>600</v>
      </c>
      <c r="C9" s="5"/>
      <c r="D9" s="5"/>
      <c r="E9" s="6">
        <v>23000</v>
      </c>
      <c r="F9" s="7">
        <v>3000</v>
      </c>
      <c r="G9" s="8">
        <v>3000</v>
      </c>
      <c r="H9" s="9">
        <f>G9/F9</f>
        <v>1</v>
      </c>
      <c r="I9" s="82">
        <f t="shared" si="1"/>
        <v>0.0002480778104321681</v>
      </c>
      <c r="J9" s="61">
        <v>0</v>
      </c>
    </row>
    <row r="10" spans="1:10" ht="12.75">
      <c r="A10" s="4"/>
      <c r="B10" s="5"/>
      <c r="C10" s="5"/>
      <c r="D10" s="5"/>
      <c r="E10" s="6"/>
      <c r="F10" s="7"/>
      <c r="G10" s="8"/>
      <c r="H10" s="9"/>
      <c r="I10" s="16"/>
      <c r="J10" s="61"/>
    </row>
    <row r="11" spans="1:10" ht="12.75">
      <c r="A11" s="11" t="s">
        <v>8</v>
      </c>
      <c r="B11" s="12"/>
      <c r="C11" s="12">
        <v>60016</v>
      </c>
      <c r="D11" s="12"/>
      <c r="E11" s="13">
        <v>23000</v>
      </c>
      <c r="F11" s="14">
        <v>3000</v>
      </c>
      <c r="G11" s="14">
        <v>3000</v>
      </c>
      <c r="H11" s="16">
        <f>G11/F11</f>
        <v>1</v>
      </c>
      <c r="I11" s="16">
        <f t="shared" si="1"/>
        <v>0.0002480778104321681</v>
      </c>
      <c r="J11" s="48"/>
    </row>
    <row r="12" spans="1:10" ht="12.75">
      <c r="A12" s="28" t="s">
        <v>9</v>
      </c>
      <c r="B12" s="12"/>
      <c r="C12" s="12"/>
      <c r="D12" s="27" t="s">
        <v>187</v>
      </c>
      <c r="E12" s="13">
        <v>23000</v>
      </c>
      <c r="F12" s="14">
        <v>0</v>
      </c>
      <c r="G12" s="14">
        <v>0</v>
      </c>
      <c r="H12" s="16"/>
      <c r="I12" s="16"/>
      <c r="J12" s="48"/>
    </row>
    <row r="13" spans="1:10" ht="25.5">
      <c r="A13" s="29" t="s">
        <v>302</v>
      </c>
      <c r="B13" s="12"/>
      <c r="C13" s="12"/>
      <c r="D13" s="27" t="s">
        <v>301</v>
      </c>
      <c r="E13" s="13">
        <v>0</v>
      </c>
      <c r="F13" s="14">
        <v>3000</v>
      </c>
      <c r="G13" s="14">
        <v>3000</v>
      </c>
      <c r="H13" s="16"/>
      <c r="I13" s="16">
        <f t="shared" si="1"/>
        <v>0.0002480778104321681</v>
      </c>
      <c r="J13" s="48"/>
    </row>
    <row r="14" spans="1:10" ht="12.75">
      <c r="A14" s="11"/>
      <c r="B14" s="12"/>
      <c r="C14" s="12"/>
      <c r="D14" s="27"/>
      <c r="E14" s="13"/>
      <c r="F14" s="14"/>
      <c r="G14" s="14"/>
      <c r="H14" s="16"/>
      <c r="I14" s="16"/>
      <c r="J14" s="10"/>
    </row>
    <row r="15" spans="1:10" ht="12.75">
      <c r="A15" s="4" t="s">
        <v>14</v>
      </c>
      <c r="B15" s="5">
        <v>700</v>
      </c>
      <c r="C15" s="5"/>
      <c r="D15" s="5"/>
      <c r="E15" s="6">
        <f>SUM(E18:E23)</f>
        <v>140752</v>
      </c>
      <c r="F15" s="6">
        <v>245549</v>
      </c>
      <c r="G15" s="6">
        <f>SUM(G18:G24)</f>
        <v>257133</v>
      </c>
      <c r="H15" s="9">
        <f t="shared" si="0"/>
        <v>1.0471759200811244</v>
      </c>
      <c r="I15" s="82">
        <f t="shared" si="1"/>
        <v>0.02126299720995156</v>
      </c>
      <c r="J15" s="15">
        <v>18165</v>
      </c>
    </row>
    <row r="16" spans="1:10" ht="12.75">
      <c r="A16" s="4"/>
      <c r="B16" s="5"/>
      <c r="C16" s="5"/>
      <c r="D16" s="5"/>
      <c r="E16" s="6"/>
      <c r="F16" s="6"/>
      <c r="G16" s="6"/>
      <c r="H16" s="9"/>
      <c r="I16" s="16"/>
      <c r="J16" s="15"/>
    </row>
    <row r="17" spans="1:10" ht="12.75">
      <c r="A17" s="11" t="s">
        <v>15</v>
      </c>
      <c r="B17" s="12"/>
      <c r="C17" s="12">
        <v>70005</v>
      </c>
      <c r="D17" s="12"/>
      <c r="E17" s="13">
        <f>SUM(E18:E23)</f>
        <v>140752</v>
      </c>
      <c r="F17" s="13">
        <f>SUM(F18:F24)</f>
        <v>245549</v>
      </c>
      <c r="G17" s="13">
        <f>SUM(G18:G24)</f>
        <v>257133</v>
      </c>
      <c r="H17" s="16">
        <f t="shared" si="0"/>
        <v>1.0471759200811244</v>
      </c>
      <c r="I17" s="16">
        <f t="shared" si="1"/>
        <v>0.02126299720995156</v>
      </c>
      <c r="J17" s="10">
        <v>18165</v>
      </c>
    </row>
    <row r="18" spans="1:10" ht="15.75" customHeight="1">
      <c r="A18" s="11" t="s">
        <v>16</v>
      </c>
      <c r="B18" s="12"/>
      <c r="C18" s="12"/>
      <c r="D18" s="27" t="s">
        <v>144</v>
      </c>
      <c r="E18" s="26">
        <v>25000</v>
      </c>
      <c r="F18" s="14">
        <v>23500</v>
      </c>
      <c r="G18" s="14">
        <v>23448</v>
      </c>
      <c r="H18" s="16">
        <f t="shared" si="0"/>
        <v>0.9977872340425532</v>
      </c>
      <c r="I18" s="16">
        <f t="shared" si="1"/>
        <v>0.0019389761663378257</v>
      </c>
      <c r="J18" s="10">
        <v>8570</v>
      </c>
    </row>
    <row r="19" spans="1:10" ht="25.5">
      <c r="A19" s="29" t="s">
        <v>145</v>
      </c>
      <c r="B19" s="12"/>
      <c r="C19" s="12"/>
      <c r="D19" s="27" t="s">
        <v>146</v>
      </c>
      <c r="E19" s="26">
        <v>25000</v>
      </c>
      <c r="F19" s="14">
        <v>25000</v>
      </c>
      <c r="G19" s="14">
        <v>27387</v>
      </c>
      <c r="H19" s="16">
        <f t="shared" si="0"/>
        <v>1.09548</v>
      </c>
      <c r="I19" s="16">
        <f t="shared" si="1"/>
        <v>0.0022647023314352624</v>
      </c>
      <c r="J19" s="10">
        <v>122</v>
      </c>
    </row>
    <row r="20" spans="1:10" ht="17.25" customHeight="1">
      <c r="A20" s="11" t="s">
        <v>115</v>
      </c>
      <c r="B20" s="12"/>
      <c r="C20" s="12"/>
      <c r="D20" s="27" t="s">
        <v>227</v>
      </c>
      <c r="E20" s="26">
        <v>4752</v>
      </c>
      <c r="F20" s="14">
        <v>4752</v>
      </c>
      <c r="G20" s="14">
        <v>4752</v>
      </c>
      <c r="H20" s="16">
        <f t="shared" si="0"/>
        <v>1</v>
      </c>
      <c r="I20" s="16">
        <f t="shared" si="1"/>
        <v>0.00039295525172455424</v>
      </c>
      <c r="J20" s="10">
        <v>0</v>
      </c>
    </row>
    <row r="21" spans="1:10" ht="15.75" customHeight="1">
      <c r="A21" s="28" t="s">
        <v>89</v>
      </c>
      <c r="B21" s="12"/>
      <c r="C21" s="12"/>
      <c r="D21" s="27" t="s">
        <v>176</v>
      </c>
      <c r="E21" s="26">
        <v>0</v>
      </c>
      <c r="F21" s="14">
        <v>10500</v>
      </c>
      <c r="G21" s="14">
        <v>13200</v>
      </c>
      <c r="H21" s="16">
        <f t="shared" si="0"/>
        <v>1.2571428571428571</v>
      </c>
      <c r="I21" s="16">
        <f t="shared" si="1"/>
        <v>0.0010915423659015396</v>
      </c>
      <c r="J21" s="10">
        <v>0</v>
      </c>
    </row>
    <row r="22" spans="1:10" ht="15.75" customHeight="1">
      <c r="A22" s="11" t="s">
        <v>114</v>
      </c>
      <c r="B22" s="12"/>
      <c r="C22" s="12"/>
      <c r="D22" s="27" t="s">
        <v>229</v>
      </c>
      <c r="E22" s="13">
        <v>85000</v>
      </c>
      <c r="F22" s="14">
        <v>65000</v>
      </c>
      <c r="G22" s="14">
        <v>71337</v>
      </c>
      <c r="H22" s="16">
        <f t="shared" si="0"/>
        <v>1.0974923076923078</v>
      </c>
      <c r="I22" s="16">
        <f t="shared" si="1"/>
        <v>0.005899042254266525</v>
      </c>
      <c r="J22" s="10">
        <v>5245</v>
      </c>
    </row>
    <row r="23" spans="1:10" ht="15" customHeight="1">
      <c r="A23" s="28" t="s">
        <v>18</v>
      </c>
      <c r="B23" s="12"/>
      <c r="C23" s="12"/>
      <c r="D23" s="27" t="s">
        <v>147</v>
      </c>
      <c r="E23" s="13">
        <v>1000</v>
      </c>
      <c r="F23" s="14">
        <v>1000</v>
      </c>
      <c r="G23" s="14">
        <v>1212</v>
      </c>
      <c r="H23" s="16">
        <f t="shared" si="0"/>
        <v>1.212</v>
      </c>
      <c r="I23" s="16">
        <f t="shared" si="1"/>
        <v>0.0001002234354145959</v>
      </c>
      <c r="J23" s="10">
        <v>4228</v>
      </c>
    </row>
    <row r="24" spans="1:10" ht="39" customHeight="1">
      <c r="A24" s="130" t="s">
        <v>303</v>
      </c>
      <c r="B24" s="12"/>
      <c r="C24" s="12"/>
      <c r="D24" s="27" t="s">
        <v>304</v>
      </c>
      <c r="E24" s="13">
        <v>0</v>
      </c>
      <c r="F24" s="14">
        <v>115797</v>
      </c>
      <c r="G24" s="14">
        <v>115797</v>
      </c>
      <c r="H24" s="16">
        <f t="shared" si="0"/>
        <v>1</v>
      </c>
      <c r="I24" s="16">
        <f t="shared" si="1"/>
        <v>0.009575555404871256</v>
      </c>
      <c r="J24" s="10"/>
    </row>
    <row r="25" spans="1:10" ht="12.75">
      <c r="A25" s="28"/>
      <c r="B25" s="12"/>
      <c r="C25" s="12"/>
      <c r="D25" s="27"/>
      <c r="E25" s="13"/>
      <c r="F25" s="14"/>
      <c r="G25" s="14"/>
      <c r="H25" s="72"/>
      <c r="I25" s="72"/>
      <c r="J25" s="10"/>
    </row>
    <row r="26" spans="1:10" ht="12.75">
      <c r="A26" s="4" t="s">
        <v>20</v>
      </c>
      <c r="B26" s="5">
        <v>750</v>
      </c>
      <c r="C26" s="5"/>
      <c r="D26" s="5"/>
      <c r="E26" s="6">
        <f>SUM(E27,E33)</f>
        <v>261725</v>
      </c>
      <c r="F26" s="8">
        <f>SUM(F27,F33,F31)</f>
        <v>300035</v>
      </c>
      <c r="G26" s="8">
        <f>SUM(G27,G33,G31)</f>
        <v>327497</v>
      </c>
      <c r="H26" s="81">
        <f t="shared" si="0"/>
        <v>1.091529321579149</v>
      </c>
      <c r="I26" s="162">
        <f t="shared" si="1"/>
        <v>0.027081579561034585</v>
      </c>
      <c r="J26" s="15">
        <v>953</v>
      </c>
    </row>
    <row r="27" spans="1:14" ht="15.75" customHeight="1">
      <c r="A27" s="11" t="s">
        <v>21</v>
      </c>
      <c r="B27" s="12"/>
      <c r="C27" s="12">
        <v>75011</v>
      </c>
      <c r="D27" s="12"/>
      <c r="E27" s="13">
        <v>61225</v>
      </c>
      <c r="F27" s="14">
        <v>61225</v>
      </c>
      <c r="G27" s="14">
        <v>61483</v>
      </c>
      <c r="H27" s="72">
        <f t="shared" si="0"/>
        <v>1.004213964883626</v>
      </c>
      <c r="I27" s="72">
        <f t="shared" si="1"/>
        <v>0.00508418933960033</v>
      </c>
      <c r="J27" s="10"/>
      <c r="K27" s="161"/>
      <c r="L27" s="161"/>
      <c r="M27" s="161"/>
      <c r="N27" s="161"/>
    </row>
    <row r="28" spans="1:10" s="141" customFormat="1" ht="13.5" customHeight="1">
      <c r="A28" s="116" t="s">
        <v>288</v>
      </c>
      <c r="B28" s="97" t="s">
        <v>289</v>
      </c>
      <c r="C28" s="97" t="s">
        <v>290</v>
      </c>
      <c r="D28" s="97" t="s">
        <v>291</v>
      </c>
      <c r="E28" s="117" t="s">
        <v>292</v>
      </c>
      <c r="F28" s="118" t="s">
        <v>293</v>
      </c>
      <c r="G28" s="118" t="s">
        <v>294</v>
      </c>
      <c r="H28" s="119" t="s">
        <v>295</v>
      </c>
      <c r="I28" s="158" t="s">
        <v>296</v>
      </c>
      <c r="J28" s="120" t="s">
        <v>298</v>
      </c>
    </row>
    <row r="29" spans="1:10" s="161" customFormat="1" ht="29.25" customHeight="1">
      <c r="A29" s="17" t="s">
        <v>142</v>
      </c>
      <c r="B29" s="12"/>
      <c r="C29" s="12"/>
      <c r="D29" s="27" t="s">
        <v>148</v>
      </c>
      <c r="E29" s="13">
        <v>60300</v>
      </c>
      <c r="F29" s="14">
        <v>60300</v>
      </c>
      <c r="G29" s="14">
        <v>60300</v>
      </c>
      <c r="H29" s="72">
        <f t="shared" si="0"/>
        <v>1</v>
      </c>
      <c r="I29" s="72">
        <f t="shared" si="1"/>
        <v>0.004986363989686578</v>
      </c>
      <c r="J29" s="10"/>
    </row>
    <row r="30" spans="1:10" ht="38.25" customHeight="1">
      <c r="A30" s="110" t="s">
        <v>149</v>
      </c>
      <c r="B30" s="111"/>
      <c r="C30" s="111"/>
      <c r="D30" s="112" t="s">
        <v>150</v>
      </c>
      <c r="E30" s="113">
        <v>925</v>
      </c>
      <c r="F30" s="114">
        <v>925</v>
      </c>
      <c r="G30" s="114">
        <v>1183</v>
      </c>
      <c r="H30" s="16">
        <f t="shared" si="0"/>
        <v>1.278918918918919</v>
      </c>
      <c r="I30" s="16">
        <f t="shared" si="1"/>
        <v>9.782534991375161E-05</v>
      </c>
      <c r="J30" s="115"/>
    </row>
    <row r="31" spans="1:10" ht="17.25" customHeight="1">
      <c r="A31" s="110" t="s">
        <v>306</v>
      </c>
      <c r="B31" s="111"/>
      <c r="C31" s="112" t="s">
        <v>307</v>
      </c>
      <c r="D31" s="112"/>
      <c r="E31" s="113">
        <v>0</v>
      </c>
      <c r="F31" s="114">
        <v>160</v>
      </c>
      <c r="G31" s="114">
        <v>165</v>
      </c>
      <c r="H31" s="16">
        <f t="shared" si="0"/>
        <v>1.03125</v>
      </c>
      <c r="I31" s="16">
        <f t="shared" si="1"/>
        <v>1.3644279573769244E-05</v>
      </c>
      <c r="J31" s="115"/>
    </row>
    <row r="32" spans="1:10" ht="13.5" customHeight="1">
      <c r="A32" s="110" t="s">
        <v>89</v>
      </c>
      <c r="B32" s="111"/>
      <c r="C32" s="111"/>
      <c r="D32" s="112" t="s">
        <v>176</v>
      </c>
      <c r="E32" s="113">
        <v>0</v>
      </c>
      <c r="F32" s="114">
        <v>160</v>
      </c>
      <c r="G32" s="114">
        <v>165</v>
      </c>
      <c r="H32" s="16">
        <f t="shared" si="0"/>
        <v>1.03125</v>
      </c>
      <c r="I32" s="16">
        <f t="shared" si="1"/>
        <v>1.3644279573769244E-05</v>
      </c>
      <c r="J32" s="115"/>
    </row>
    <row r="33" spans="1:10" ht="17.25" customHeight="1">
      <c r="A33" s="11" t="s">
        <v>29</v>
      </c>
      <c r="B33" s="12"/>
      <c r="C33" s="12">
        <v>75023</v>
      </c>
      <c r="D33" s="12"/>
      <c r="E33" s="13">
        <f>SUM(E34:E37)</f>
        <v>200500</v>
      </c>
      <c r="F33" s="13">
        <f>SUM(F34:F37)</f>
        <v>238650</v>
      </c>
      <c r="G33" s="13">
        <f>SUM(G34:G37)</f>
        <v>265849</v>
      </c>
      <c r="H33" s="72">
        <f t="shared" si="0"/>
        <v>1.1139702493190866</v>
      </c>
      <c r="I33" s="16">
        <f t="shared" si="1"/>
        <v>0.021983745941860484</v>
      </c>
      <c r="J33" s="10">
        <v>953</v>
      </c>
    </row>
    <row r="34" spans="1:10" ht="12.75">
      <c r="A34" s="11" t="s">
        <v>30</v>
      </c>
      <c r="B34" s="12"/>
      <c r="C34" s="12"/>
      <c r="D34" s="27" t="s">
        <v>146</v>
      </c>
      <c r="E34" s="13">
        <v>200000</v>
      </c>
      <c r="F34" s="14">
        <v>230000</v>
      </c>
      <c r="G34" s="14">
        <v>256684</v>
      </c>
      <c r="H34" s="16">
        <f t="shared" si="0"/>
        <v>1.1160173913043478</v>
      </c>
      <c r="I34" s="16">
        <f t="shared" si="1"/>
        <v>0.02122586823099021</v>
      </c>
      <c r="J34" s="10">
        <v>653</v>
      </c>
    </row>
    <row r="35" spans="1:10" ht="12.75">
      <c r="A35" s="28" t="s">
        <v>89</v>
      </c>
      <c r="B35" s="12"/>
      <c r="C35" s="12"/>
      <c r="D35" s="27" t="s">
        <v>176</v>
      </c>
      <c r="E35" s="13">
        <v>500</v>
      </c>
      <c r="F35" s="14">
        <v>7700</v>
      </c>
      <c r="G35" s="14">
        <v>8057</v>
      </c>
      <c r="H35" s="16">
        <f t="shared" si="0"/>
        <v>1.0463636363636364</v>
      </c>
      <c r="I35" s="16">
        <f t="shared" si="1"/>
        <v>0.000666254306217326</v>
      </c>
      <c r="J35" s="10">
        <v>300</v>
      </c>
    </row>
    <row r="36" spans="1:10" ht="12.75">
      <c r="A36" s="11" t="s">
        <v>18</v>
      </c>
      <c r="B36" s="12"/>
      <c r="C36" s="12"/>
      <c r="D36" s="27" t="s">
        <v>147</v>
      </c>
      <c r="E36" s="13">
        <v>0</v>
      </c>
      <c r="F36" s="14">
        <v>100</v>
      </c>
      <c r="G36" s="14">
        <v>137</v>
      </c>
      <c r="H36" s="16">
        <f t="shared" si="0"/>
        <v>1.37</v>
      </c>
      <c r="I36" s="16">
        <f t="shared" si="1"/>
        <v>1.1328886676402342E-05</v>
      </c>
      <c r="J36" s="10"/>
    </row>
    <row r="37" spans="1:10" ht="12.75">
      <c r="A37" s="11" t="s">
        <v>9</v>
      </c>
      <c r="B37" s="12"/>
      <c r="C37" s="12"/>
      <c r="D37" s="27" t="s">
        <v>143</v>
      </c>
      <c r="E37" s="13">
        <v>0</v>
      </c>
      <c r="F37" s="14">
        <v>850</v>
      </c>
      <c r="G37" s="14">
        <v>971</v>
      </c>
      <c r="H37" s="16">
        <f t="shared" si="0"/>
        <v>1.1423529411764706</v>
      </c>
      <c r="I37" s="16">
        <f t="shared" si="1"/>
        <v>8.029451797654507E-05</v>
      </c>
      <c r="J37" s="10"/>
    </row>
    <row r="38" spans="1:10" ht="12.75">
      <c r="A38" s="11"/>
      <c r="B38" s="12"/>
      <c r="C38" s="12"/>
      <c r="D38" s="12"/>
      <c r="E38" s="13"/>
      <c r="F38" s="14"/>
      <c r="G38" s="14"/>
      <c r="H38" s="16"/>
      <c r="I38" s="16"/>
      <c r="J38" s="10"/>
    </row>
    <row r="39" spans="1:10" ht="12.75">
      <c r="A39" s="4" t="s">
        <v>36</v>
      </c>
      <c r="B39" s="5">
        <v>751</v>
      </c>
      <c r="C39" s="5"/>
      <c r="D39" s="5"/>
      <c r="E39" s="6">
        <v>1150</v>
      </c>
      <c r="F39" s="8">
        <f>SUM(F41,F43)</f>
        <v>24414</v>
      </c>
      <c r="G39" s="8">
        <f>SUM(G41,G43)</f>
        <v>15050</v>
      </c>
      <c r="H39" s="9">
        <f t="shared" si="0"/>
        <v>0.6164495781109199</v>
      </c>
      <c r="I39" s="82">
        <f t="shared" si="1"/>
        <v>0.00124452368233471</v>
      </c>
      <c r="J39" s="15"/>
    </row>
    <row r="40" spans="1:10" ht="12.75">
      <c r="A40" s="4"/>
      <c r="B40" s="5"/>
      <c r="C40" s="5"/>
      <c r="D40" s="5"/>
      <c r="E40" s="6"/>
      <c r="F40" s="8"/>
      <c r="G40" s="8"/>
      <c r="H40" s="9"/>
      <c r="I40" s="16"/>
      <c r="J40" s="15"/>
    </row>
    <row r="41" spans="1:10" ht="12.75">
      <c r="A41" s="11" t="s">
        <v>36</v>
      </c>
      <c r="B41" s="12"/>
      <c r="C41" s="12">
        <v>75101</v>
      </c>
      <c r="D41" s="12"/>
      <c r="E41" s="13">
        <v>1150</v>
      </c>
      <c r="F41" s="14">
        <v>1150</v>
      </c>
      <c r="G41" s="14">
        <v>1150</v>
      </c>
      <c r="H41" s="72">
        <f t="shared" si="0"/>
        <v>1</v>
      </c>
      <c r="I41" s="16">
        <f t="shared" si="1"/>
        <v>9.509649399899777E-05</v>
      </c>
      <c r="J41" s="10"/>
    </row>
    <row r="42" spans="1:10" ht="25.5">
      <c r="A42" s="17" t="s">
        <v>142</v>
      </c>
      <c r="B42" s="12"/>
      <c r="C42" s="12"/>
      <c r="D42" s="27" t="s">
        <v>148</v>
      </c>
      <c r="E42" s="13">
        <v>1150</v>
      </c>
      <c r="F42" s="14">
        <v>1150</v>
      </c>
      <c r="G42" s="14">
        <v>1150</v>
      </c>
      <c r="H42" s="16">
        <f t="shared" si="0"/>
        <v>1</v>
      </c>
      <c r="I42" s="16">
        <f t="shared" si="1"/>
        <v>9.509649399899777E-05</v>
      </c>
      <c r="J42" s="10"/>
    </row>
    <row r="43" spans="1:10" ht="38.25" customHeight="1">
      <c r="A43" s="130" t="s">
        <v>308</v>
      </c>
      <c r="B43" s="12"/>
      <c r="C43" s="27" t="s">
        <v>309</v>
      </c>
      <c r="D43" s="12"/>
      <c r="E43" s="13">
        <v>0</v>
      </c>
      <c r="F43" s="14">
        <v>23264</v>
      </c>
      <c r="G43" s="14">
        <v>13900</v>
      </c>
      <c r="H43" s="16">
        <f t="shared" si="0"/>
        <v>0.5974896836313618</v>
      </c>
      <c r="I43" s="16">
        <f t="shared" si="1"/>
        <v>0.0011494271883357122</v>
      </c>
      <c r="J43" s="10"/>
    </row>
    <row r="44" spans="1:10" ht="12.75">
      <c r="A44" s="11" t="s">
        <v>37</v>
      </c>
      <c r="B44" s="12"/>
      <c r="C44" s="12"/>
      <c r="D44" s="27" t="s">
        <v>148</v>
      </c>
      <c r="E44" s="13">
        <v>0</v>
      </c>
      <c r="F44" s="14">
        <v>23264</v>
      </c>
      <c r="G44" s="14">
        <v>13900</v>
      </c>
      <c r="H44" s="16">
        <f t="shared" si="0"/>
        <v>0.5974896836313618</v>
      </c>
      <c r="I44" s="16">
        <f t="shared" si="1"/>
        <v>0.0011494271883357122</v>
      </c>
      <c r="J44" s="10"/>
    </row>
    <row r="45" spans="1:10" ht="12.75">
      <c r="A45" s="11"/>
      <c r="B45" s="12"/>
      <c r="C45" s="12"/>
      <c r="D45" s="12"/>
      <c r="E45" s="13"/>
      <c r="F45" s="14"/>
      <c r="G45" s="14"/>
      <c r="H45" s="16"/>
      <c r="I45" s="16"/>
      <c r="J45" s="10"/>
    </row>
    <row r="46" spans="1:10" ht="41.25" customHeight="1">
      <c r="A46" s="18" t="s">
        <v>151</v>
      </c>
      <c r="B46" s="5">
        <v>756</v>
      </c>
      <c r="C46" s="5"/>
      <c r="D46" s="5"/>
      <c r="E46" s="6">
        <f>SUM(E48,E51,E70,E76,E59)</f>
        <v>4740697</v>
      </c>
      <c r="F46" s="6">
        <f>SUM(F48,F51,F70,F76,F59)</f>
        <v>4800513</v>
      </c>
      <c r="G46" s="6">
        <f>SUM(G48,G51,G70,G76,G59)</f>
        <v>4927448</v>
      </c>
      <c r="H46" s="9">
        <f t="shared" si="0"/>
        <v>1.0264419656815844</v>
      </c>
      <c r="I46" s="82">
        <f t="shared" si="1"/>
        <v>0.40746350361945527</v>
      </c>
      <c r="J46" s="6">
        <f>SUM(J48,J51,J70,J76,J59)</f>
        <v>705195</v>
      </c>
    </row>
    <row r="47" spans="1:10" ht="12.75" customHeight="1">
      <c r="A47" s="18"/>
      <c r="B47" s="5"/>
      <c r="C47" s="5"/>
      <c r="D47" s="5"/>
      <c r="E47" s="6"/>
      <c r="F47" s="6"/>
      <c r="G47" s="6"/>
      <c r="H47" s="9"/>
      <c r="I47" s="16">
        <f t="shared" si="1"/>
        <v>0</v>
      </c>
      <c r="J47" s="6"/>
    </row>
    <row r="48" spans="1:10" ht="15.75" customHeight="1">
      <c r="A48" s="28" t="s">
        <v>214</v>
      </c>
      <c r="B48" s="12"/>
      <c r="C48" s="12">
        <v>75601</v>
      </c>
      <c r="D48" s="12"/>
      <c r="E48" s="13">
        <v>6200</v>
      </c>
      <c r="F48" s="14">
        <v>6020</v>
      </c>
      <c r="G48" s="14">
        <f>SUM(G49:G50)</f>
        <v>6177</v>
      </c>
      <c r="H48" s="16">
        <f t="shared" si="0"/>
        <v>1.0260797342192691</v>
      </c>
      <c r="I48" s="16">
        <f t="shared" si="1"/>
        <v>0.0005107922116798341</v>
      </c>
      <c r="J48" s="10">
        <v>29813</v>
      </c>
    </row>
    <row r="49" spans="1:10" ht="25.5" customHeight="1">
      <c r="A49" s="17" t="s">
        <v>42</v>
      </c>
      <c r="B49" s="12"/>
      <c r="C49" s="12"/>
      <c r="D49" s="27" t="s">
        <v>152</v>
      </c>
      <c r="E49" s="13">
        <v>6000</v>
      </c>
      <c r="F49" s="14">
        <v>6000</v>
      </c>
      <c r="G49" s="14">
        <v>6163</v>
      </c>
      <c r="H49" s="16">
        <f t="shared" si="0"/>
        <v>1.0271666666666666</v>
      </c>
      <c r="I49" s="16">
        <f t="shared" si="1"/>
        <v>0.0005096345152311506</v>
      </c>
      <c r="J49" s="10">
        <v>29813</v>
      </c>
    </row>
    <row r="50" spans="1:10" ht="12.75">
      <c r="A50" s="11" t="s">
        <v>43</v>
      </c>
      <c r="B50" s="12"/>
      <c r="C50" s="12"/>
      <c r="D50" s="27" t="s">
        <v>153</v>
      </c>
      <c r="E50" s="13">
        <v>200</v>
      </c>
      <c r="F50" s="14">
        <v>20</v>
      </c>
      <c r="G50" s="14">
        <v>14</v>
      </c>
      <c r="H50" s="16">
        <f t="shared" si="0"/>
        <v>0.7</v>
      </c>
      <c r="I50" s="16">
        <f t="shared" si="1"/>
        <v>1.157696448683451E-06</v>
      </c>
      <c r="J50" s="10"/>
    </row>
    <row r="51" spans="1:10" ht="31.5" customHeight="1">
      <c r="A51" s="29" t="s">
        <v>230</v>
      </c>
      <c r="B51" s="12"/>
      <c r="C51" s="12">
        <v>75615</v>
      </c>
      <c r="D51" s="12"/>
      <c r="E51" s="13">
        <f>SUM(E52:E58)</f>
        <v>957650</v>
      </c>
      <c r="F51" s="13">
        <f>SUM(F52:F58)</f>
        <v>975650</v>
      </c>
      <c r="G51" s="13">
        <f>SUM(G52:G58)</f>
        <v>967160</v>
      </c>
      <c r="H51" s="16">
        <f t="shared" si="0"/>
        <v>0.9912981089530057</v>
      </c>
      <c r="I51" s="16">
        <f t="shared" si="1"/>
        <v>0.07997697837919189</v>
      </c>
      <c r="J51" s="10">
        <f>SUM(J52:J58)</f>
        <v>99892</v>
      </c>
    </row>
    <row r="52" spans="1:10" ht="13.5" customHeight="1">
      <c r="A52" s="17" t="s">
        <v>44</v>
      </c>
      <c r="B52" s="12"/>
      <c r="C52" s="12"/>
      <c r="D52" s="27" t="s">
        <v>154</v>
      </c>
      <c r="E52" s="13">
        <v>890000</v>
      </c>
      <c r="F52" s="14">
        <v>909000</v>
      </c>
      <c r="G52" s="14">
        <v>899686</v>
      </c>
      <c r="H52" s="16">
        <f t="shared" si="0"/>
        <v>0.9897535753575357</v>
      </c>
      <c r="I52" s="16">
        <f t="shared" si="1"/>
        <v>0.07439737765215852</v>
      </c>
      <c r="J52" s="10">
        <v>62513</v>
      </c>
    </row>
    <row r="53" spans="1:10" s="121" customFormat="1" ht="13.5" customHeight="1">
      <c r="A53" s="116" t="s">
        <v>288</v>
      </c>
      <c r="B53" s="97" t="s">
        <v>289</v>
      </c>
      <c r="C53" s="97" t="s">
        <v>290</v>
      </c>
      <c r="D53" s="97" t="s">
        <v>291</v>
      </c>
      <c r="E53" s="117" t="s">
        <v>292</v>
      </c>
      <c r="F53" s="118" t="s">
        <v>293</v>
      </c>
      <c r="G53" s="118" t="s">
        <v>294</v>
      </c>
      <c r="H53" s="119" t="s">
        <v>295</v>
      </c>
      <c r="I53" s="158" t="s">
        <v>296</v>
      </c>
      <c r="J53" s="120" t="s">
        <v>298</v>
      </c>
    </row>
    <row r="54" spans="1:10" ht="14.25" customHeight="1">
      <c r="A54" s="17" t="s">
        <v>45</v>
      </c>
      <c r="B54" s="12"/>
      <c r="C54" s="12"/>
      <c r="D54" s="27" t="s">
        <v>155</v>
      </c>
      <c r="E54" s="13">
        <v>4000</v>
      </c>
      <c r="F54" s="14">
        <v>4000</v>
      </c>
      <c r="G54" s="14">
        <v>4004</v>
      </c>
      <c r="H54" s="16">
        <f t="shared" si="0"/>
        <v>1.001</v>
      </c>
      <c r="I54" s="16">
        <f t="shared" si="1"/>
        <v>0.000331101184323467</v>
      </c>
      <c r="J54" s="10">
        <v>72</v>
      </c>
    </row>
    <row r="55" spans="1:10" ht="13.5" customHeight="1">
      <c r="A55" s="17" t="s">
        <v>46</v>
      </c>
      <c r="B55" s="12"/>
      <c r="C55" s="12"/>
      <c r="D55" s="27" t="s">
        <v>156</v>
      </c>
      <c r="E55" s="13">
        <v>1050</v>
      </c>
      <c r="F55" s="14">
        <v>1050</v>
      </c>
      <c r="G55" s="14">
        <v>1118</v>
      </c>
      <c r="H55" s="16">
        <f t="shared" si="0"/>
        <v>1.0647619047619048</v>
      </c>
      <c r="I55" s="16">
        <f t="shared" si="1"/>
        <v>9.24503306877213E-05</v>
      </c>
      <c r="J55" s="10">
        <v>0</v>
      </c>
    </row>
    <row r="56" spans="1:10" ht="15.75" customHeight="1">
      <c r="A56" s="17" t="s">
        <v>47</v>
      </c>
      <c r="B56" s="12"/>
      <c r="C56" s="12"/>
      <c r="D56" s="27" t="s">
        <v>157</v>
      </c>
      <c r="E56" s="13">
        <v>62000</v>
      </c>
      <c r="F56" s="14">
        <v>58000</v>
      </c>
      <c r="G56" s="14">
        <v>58039</v>
      </c>
      <c r="H56" s="16">
        <f t="shared" si="0"/>
        <v>1.0006724137931033</v>
      </c>
      <c r="I56" s="16">
        <f t="shared" si="1"/>
        <v>0.004799396013224201</v>
      </c>
      <c r="J56" s="10">
        <v>12579</v>
      </c>
    </row>
    <row r="57" spans="1:10" ht="14.25" customHeight="1">
      <c r="A57" s="122" t="s">
        <v>231</v>
      </c>
      <c r="B57" s="104"/>
      <c r="C57" s="104"/>
      <c r="D57" s="105" t="s">
        <v>161</v>
      </c>
      <c r="E57" s="106">
        <v>500</v>
      </c>
      <c r="F57" s="107">
        <v>500</v>
      </c>
      <c r="G57" s="107">
        <v>593</v>
      </c>
      <c r="H57" s="108">
        <f t="shared" si="0"/>
        <v>1.186</v>
      </c>
      <c r="I57" s="16">
        <f t="shared" si="1"/>
        <v>4.903671386209189E-05</v>
      </c>
      <c r="J57" s="109">
        <v>0</v>
      </c>
    </row>
    <row r="58" spans="1:10" s="125" customFormat="1" ht="14.25" customHeight="1">
      <c r="A58" s="29" t="s">
        <v>232</v>
      </c>
      <c r="B58" s="12"/>
      <c r="C58" s="12"/>
      <c r="D58" s="27" t="s">
        <v>153</v>
      </c>
      <c r="E58" s="13">
        <v>100</v>
      </c>
      <c r="F58" s="14">
        <v>3100</v>
      </c>
      <c r="G58" s="14">
        <v>3720</v>
      </c>
      <c r="H58" s="72">
        <f t="shared" si="0"/>
        <v>1.2</v>
      </c>
      <c r="I58" s="16">
        <f t="shared" si="1"/>
        <v>0.0003076164849358884</v>
      </c>
      <c r="J58" s="10">
        <v>24728</v>
      </c>
    </row>
    <row r="59" spans="1:10" ht="27" customHeight="1">
      <c r="A59" s="123" t="s">
        <v>233</v>
      </c>
      <c r="B59" s="111"/>
      <c r="C59" s="112" t="s">
        <v>234</v>
      </c>
      <c r="D59" s="112"/>
      <c r="E59" s="113">
        <f>SUM(E60:E69)</f>
        <v>1241824</v>
      </c>
      <c r="F59" s="113">
        <f>SUM(F60:F69)</f>
        <v>1241824</v>
      </c>
      <c r="G59" s="113">
        <f>SUM(G60:G69)</f>
        <v>1258704</v>
      </c>
      <c r="H59" s="16">
        <f t="shared" si="0"/>
        <v>1.01359290849589</v>
      </c>
      <c r="I59" s="16">
        <f t="shared" si="1"/>
        <v>0.1040855107674039</v>
      </c>
      <c r="J59" s="115">
        <f>SUM(J60:J69)</f>
        <v>573450</v>
      </c>
    </row>
    <row r="60" spans="1:10" ht="14.25" customHeight="1">
      <c r="A60" s="17" t="s">
        <v>44</v>
      </c>
      <c r="B60" s="12"/>
      <c r="C60" s="12"/>
      <c r="D60" s="27" t="s">
        <v>154</v>
      </c>
      <c r="E60" s="13">
        <v>912762</v>
      </c>
      <c r="F60" s="14">
        <v>912762</v>
      </c>
      <c r="G60" s="14">
        <v>929594</v>
      </c>
      <c r="H60" s="16">
        <f t="shared" si="0"/>
        <v>1.0184407326334795</v>
      </c>
      <c r="I60" s="16">
        <f t="shared" si="1"/>
        <v>0.07687054803696029</v>
      </c>
      <c r="J60" s="10">
        <v>403415</v>
      </c>
    </row>
    <row r="61" spans="1:10" ht="14.25" customHeight="1">
      <c r="A61" s="17" t="s">
        <v>45</v>
      </c>
      <c r="B61" s="12"/>
      <c r="C61" s="12"/>
      <c r="D61" s="27" t="s">
        <v>155</v>
      </c>
      <c r="E61" s="13">
        <v>17500</v>
      </c>
      <c r="F61" s="14">
        <v>17500</v>
      </c>
      <c r="G61" s="14">
        <v>17904</v>
      </c>
      <c r="H61" s="72">
        <f t="shared" si="0"/>
        <v>1.0230857142857144</v>
      </c>
      <c r="I61" s="16">
        <f t="shared" si="1"/>
        <v>0.0014805283726591792</v>
      </c>
      <c r="J61" s="10">
        <v>961</v>
      </c>
    </row>
    <row r="62" spans="1:10" ht="14.25" customHeight="1">
      <c r="A62" s="17" t="s">
        <v>46</v>
      </c>
      <c r="B62" s="12"/>
      <c r="C62" s="12"/>
      <c r="D62" s="27" t="s">
        <v>156</v>
      </c>
      <c r="E62" s="13">
        <v>12</v>
      </c>
      <c r="F62" s="14">
        <v>12</v>
      </c>
      <c r="G62" s="14">
        <v>14</v>
      </c>
      <c r="H62" s="16">
        <f t="shared" si="0"/>
        <v>1.1666666666666667</v>
      </c>
      <c r="I62" s="16">
        <f t="shared" si="1"/>
        <v>1.157696448683451E-06</v>
      </c>
      <c r="J62" s="10">
        <v>0</v>
      </c>
    </row>
    <row r="63" spans="1:10" ht="14.25" customHeight="1">
      <c r="A63" s="17" t="s">
        <v>47</v>
      </c>
      <c r="B63" s="12"/>
      <c r="C63" s="12"/>
      <c r="D63" s="27" t="s">
        <v>157</v>
      </c>
      <c r="E63" s="13">
        <v>135000</v>
      </c>
      <c r="F63" s="14">
        <v>135000</v>
      </c>
      <c r="G63" s="14">
        <v>139888</v>
      </c>
      <c r="H63" s="16">
        <f t="shared" si="0"/>
        <v>1.0362074074074075</v>
      </c>
      <c r="I63" s="16">
        <f t="shared" si="1"/>
        <v>0.011567702915245044</v>
      </c>
      <c r="J63" s="10">
        <v>32224</v>
      </c>
    </row>
    <row r="64" spans="1:10" ht="14.25" customHeight="1">
      <c r="A64" s="29" t="s">
        <v>235</v>
      </c>
      <c r="B64" s="12"/>
      <c r="C64" s="12"/>
      <c r="D64" s="27" t="s">
        <v>158</v>
      </c>
      <c r="E64" s="13">
        <v>8000</v>
      </c>
      <c r="F64" s="14">
        <v>8000</v>
      </c>
      <c r="G64" s="14">
        <v>8175</v>
      </c>
      <c r="H64" s="16">
        <f t="shared" si="0"/>
        <v>1.021875</v>
      </c>
      <c r="I64" s="16">
        <f t="shared" si="1"/>
        <v>0.000676012033427658</v>
      </c>
      <c r="J64" s="10">
        <v>394</v>
      </c>
    </row>
    <row r="65" spans="1:10" ht="15" customHeight="1">
      <c r="A65" s="29" t="s">
        <v>50</v>
      </c>
      <c r="B65" s="12"/>
      <c r="C65" s="12"/>
      <c r="D65" s="27" t="s">
        <v>159</v>
      </c>
      <c r="E65" s="13">
        <v>12500</v>
      </c>
      <c r="F65" s="14">
        <v>12500</v>
      </c>
      <c r="G65" s="14">
        <v>12645</v>
      </c>
      <c r="H65" s="16">
        <f t="shared" si="0"/>
        <v>1.0116</v>
      </c>
      <c r="I65" s="16">
        <f t="shared" si="1"/>
        <v>0.0010456479709715885</v>
      </c>
      <c r="J65" s="10">
        <v>2160</v>
      </c>
    </row>
    <row r="66" spans="1:10" ht="15" customHeight="1">
      <c r="A66" s="29" t="s">
        <v>51</v>
      </c>
      <c r="B66" s="12"/>
      <c r="C66" s="12"/>
      <c r="D66" s="27" t="s">
        <v>160</v>
      </c>
      <c r="E66" s="13">
        <v>82000</v>
      </c>
      <c r="F66" s="14">
        <v>82000</v>
      </c>
      <c r="G66" s="14">
        <v>79475</v>
      </c>
      <c r="H66" s="16">
        <f t="shared" si="0"/>
        <v>0.9692073170731708</v>
      </c>
      <c r="I66" s="16">
        <f t="shared" si="1"/>
        <v>0.00657199466136552</v>
      </c>
      <c r="J66" s="10">
        <v>0</v>
      </c>
    </row>
    <row r="67" spans="1:10" ht="15" customHeight="1">
      <c r="A67" s="29" t="s">
        <v>236</v>
      </c>
      <c r="B67" s="12"/>
      <c r="C67" s="12"/>
      <c r="D67" s="27" t="s">
        <v>237</v>
      </c>
      <c r="E67" s="13">
        <v>50</v>
      </c>
      <c r="F67" s="14">
        <v>50</v>
      </c>
      <c r="G67" s="14">
        <v>0</v>
      </c>
      <c r="H67" s="16">
        <f t="shared" si="0"/>
        <v>0</v>
      </c>
      <c r="I67" s="16">
        <f t="shared" si="1"/>
        <v>0</v>
      </c>
      <c r="J67" s="10"/>
    </row>
    <row r="68" spans="1:10" ht="16.5" customHeight="1">
      <c r="A68" s="17" t="s">
        <v>48</v>
      </c>
      <c r="B68" s="12"/>
      <c r="C68" s="12"/>
      <c r="D68" s="27" t="s">
        <v>161</v>
      </c>
      <c r="E68" s="13">
        <v>68000</v>
      </c>
      <c r="F68" s="14">
        <v>68000</v>
      </c>
      <c r="G68" s="14">
        <v>63887</v>
      </c>
      <c r="H68" s="16">
        <f t="shared" si="0"/>
        <v>0.939514705882353</v>
      </c>
      <c r="I68" s="16">
        <f t="shared" si="1"/>
        <v>0.005282982358359974</v>
      </c>
      <c r="J68" s="10">
        <v>0</v>
      </c>
    </row>
    <row r="69" spans="1:10" ht="16.5" customHeight="1">
      <c r="A69" s="17" t="s">
        <v>49</v>
      </c>
      <c r="B69" s="12"/>
      <c r="C69" s="12"/>
      <c r="D69" s="27" t="s">
        <v>153</v>
      </c>
      <c r="E69" s="13">
        <v>6000</v>
      </c>
      <c r="F69" s="14">
        <v>6000</v>
      </c>
      <c r="G69" s="14">
        <v>7122</v>
      </c>
      <c r="H69" s="16">
        <f t="shared" si="0"/>
        <v>1.187</v>
      </c>
      <c r="I69" s="16">
        <f aca="true" t="shared" si="2" ref="I69:I139">G69/12092980</f>
        <v>0.000588936721965967</v>
      </c>
      <c r="J69" s="10">
        <v>134296</v>
      </c>
    </row>
    <row r="70" spans="1:10" ht="15.75" customHeight="1">
      <c r="A70" s="17" t="s">
        <v>52</v>
      </c>
      <c r="B70" s="12"/>
      <c r="C70" s="12">
        <v>75618</v>
      </c>
      <c r="D70" s="12"/>
      <c r="E70" s="13">
        <f>SUM(E71:E75)</f>
        <v>403000</v>
      </c>
      <c r="F70" s="14">
        <f>SUM(F71:F75)</f>
        <v>419996</v>
      </c>
      <c r="G70" s="14">
        <f>SUM(G71:G75)</f>
        <v>458793</v>
      </c>
      <c r="H70" s="16">
        <f t="shared" si="0"/>
        <v>1.092374689282755</v>
      </c>
      <c r="I70" s="16">
        <f t="shared" si="2"/>
        <v>0.037938787627201896</v>
      </c>
      <c r="J70" s="10">
        <v>2040</v>
      </c>
    </row>
    <row r="71" spans="1:10" ht="16.5" customHeight="1">
      <c r="A71" s="17" t="s">
        <v>53</v>
      </c>
      <c r="B71" s="12"/>
      <c r="C71" s="12"/>
      <c r="D71" s="27" t="s">
        <v>162</v>
      </c>
      <c r="E71" s="13">
        <v>308000</v>
      </c>
      <c r="F71" s="14">
        <v>318000</v>
      </c>
      <c r="G71" s="14">
        <v>360109</v>
      </c>
      <c r="H71" s="16">
        <f t="shared" si="0"/>
        <v>1.1324182389937107</v>
      </c>
      <c r="I71" s="16">
        <f t="shared" si="2"/>
        <v>0.029778350745639205</v>
      </c>
      <c r="J71" s="10"/>
    </row>
    <row r="72" spans="1:10" ht="27.75" customHeight="1">
      <c r="A72" s="17" t="s">
        <v>54</v>
      </c>
      <c r="B72" s="12"/>
      <c r="C72" s="12"/>
      <c r="D72" s="27" t="s">
        <v>163</v>
      </c>
      <c r="E72" s="13">
        <v>85000</v>
      </c>
      <c r="F72" s="14">
        <v>85000</v>
      </c>
      <c r="G72" s="14">
        <v>84795</v>
      </c>
      <c r="H72" s="16">
        <f t="shared" si="0"/>
        <v>0.9975882352941177</v>
      </c>
      <c r="I72" s="16">
        <f t="shared" si="2"/>
        <v>0.007011919311865231</v>
      </c>
      <c r="J72" s="10"/>
    </row>
    <row r="73" spans="1:10" ht="23.25" customHeight="1">
      <c r="A73" s="29" t="s">
        <v>164</v>
      </c>
      <c r="B73" s="12"/>
      <c r="C73" s="12"/>
      <c r="D73" s="27" t="s">
        <v>165</v>
      </c>
      <c r="E73" s="13">
        <v>7500</v>
      </c>
      <c r="F73" s="14">
        <v>7500</v>
      </c>
      <c r="G73" s="14">
        <v>10068</v>
      </c>
      <c r="H73" s="72">
        <f t="shared" si="0"/>
        <v>1.3424</v>
      </c>
      <c r="I73" s="16">
        <f t="shared" si="2"/>
        <v>0.0008325491318103561</v>
      </c>
      <c r="J73" s="10">
        <v>2040</v>
      </c>
    </row>
    <row r="74" spans="1:10" ht="13.5" customHeight="1">
      <c r="A74" s="29" t="s">
        <v>55</v>
      </c>
      <c r="B74" s="12"/>
      <c r="C74" s="12"/>
      <c r="D74" s="27" t="s">
        <v>167</v>
      </c>
      <c r="E74" s="13">
        <v>0</v>
      </c>
      <c r="F74" s="14">
        <v>380</v>
      </c>
      <c r="G74" s="14">
        <v>688</v>
      </c>
      <c r="H74" s="72">
        <f t="shared" si="0"/>
        <v>1.8105263157894738</v>
      </c>
      <c r="I74" s="16">
        <f t="shared" si="2"/>
        <v>5.689251119244388E-05</v>
      </c>
      <c r="J74" s="10"/>
    </row>
    <row r="75" spans="1:10" ht="13.5" customHeight="1">
      <c r="A75" s="29" t="s">
        <v>186</v>
      </c>
      <c r="B75" s="12"/>
      <c r="C75" s="12"/>
      <c r="D75" s="27" t="s">
        <v>187</v>
      </c>
      <c r="E75" s="13">
        <v>2500</v>
      </c>
      <c r="F75" s="14">
        <v>9116</v>
      </c>
      <c r="G75" s="14">
        <v>3133</v>
      </c>
      <c r="H75" s="16">
        <f t="shared" si="0"/>
        <v>0.3436814392277315</v>
      </c>
      <c r="I75" s="16">
        <f t="shared" si="2"/>
        <v>0.0002590759266946609</v>
      </c>
      <c r="J75" s="10"/>
    </row>
    <row r="76" spans="1:10" ht="26.25" customHeight="1">
      <c r="A76" s="17" t="s">
        <v>56</v>
      </c>
      <c r="B76" s="12"/>
      <c r="C76" s="12">
        <v>75621</v>
      </c>
      <c r="D76" s="12"/>
      <c r="E76" s="13">
        <f>SUM(E77:E78)</f>
        <v>2132023</v>
      </c>
      <c r="F76" s="13">
        <f>SUM(F77:F78)</f>
        <v>2157023</v>
      </c>
      <c r="G76" s="13">
        <f>SUM(G77:G78)</f>
        <v>2236614</v>
      </c>
      <c r="H76" s="16">
        <f t="shared" si="0"/>
        <v>1.0368985402566409</v>
      </c>
      <c r="I76" s="16">
        <f t="shared" si="2"/>
        <v>0.18495143463397773</v>
      </c>
      <c r="J76" s="10">
        <v>0</v>
      </c>
    </row>
    <row r="77" spans="1:10" ht="15" customHeight="1">
      <c r="A77" s="17" t="s">
        <v>57</v>
      </c>
      <c r="B77" s="12"/>
      <c r="C77" s="12"/>
      <c r="D77" s="27" t="s">
        <v>166</v>
      </c>
      <c r="E77" s="13">
        <v>2037023</v>
      </c>
      <c r="F77" s="14">
        <v>2037023</v>
      </c>
      <c r="G77" s="14">
        <v>2130967</v>
      </c>
      <c r="H77" s="16">
        <f t="shared" si="0"/>
        <v>1.0461182814332484</v>
      </c>
      <c r="I77" s="16">
        <f t="shared" si="2"/>
        <v>0.17621520915440197</v>
      </c>
      <c r="J77" s="10"/>
    </row>
    <row r="78" spans="1:10" ht="14.25" customHeight="1">
      <c r="A78" s="17" t="s">
        <v>58</v>
      </c>
      <c r="B78" s="12"/>
      <c r="C78" s="12"/>
      <c r="D78" s="27" t="s">
        <v>168</v>
      </c>
      <c r="E78" s="13">
        <v>95000</v>
      </c>
      <c r="F78" s="14">
        <v>120000</v>
      </c>
      <c r="G78" s="14">
        <v>105647</v>
      </c>
      <c r="H78" s="16">
        <f t="shared" si="0"/>
        <v>0.8803916666666667</v>
      </c>
      <c r="I78" s="16">
        <f t="shared" si="2"/>
        <v>0.008736225479575754</v>
      </c>
      <c r="J78" s="10"/>
    </row>
    <row r="79" spans="1:10" ht="14.25" customHeight="1">
      <c r="A79" s="17"/>
      <c r="B79" s="12"/>
      <c r="C79" s="12"/>
      <c r="D79" s="27"/>
      <c r="E79" s="13"/>
      <c r="F79" s="14"/>
      <c r="G79" s="14"/>
      <c r="H79" s="16"/>
      <c r="I79" s="16"/>
      <c r="J79" s="10"/>
    </row>
    <row r="80" spans="1:10" ht="14.25" customHeight="1">
      <c r="A80" s="18" t="s">
        <v>63</v>
      </c>
      <c r="B80" s="5">
        <v>758</v>
      </c>
      <c r="C80" s="5"/>
      <c r="D80" s="5"/>
      <c r="E80" s="6">
        <f>SUM(E81,E84,E88,E86)</f>
        <v>2964576</v>
      </c>
      <c r="F80" s="6">
        <f>SUM(F81,F84,F88,F86)</f>
        <v>3150727</v>
      </c>
      <c r="G80" s="6">
        <f>SUM(G81,G84,G88,G86)</f>
        <v>3155366</v>
      </c>
      <c r="H80" s="16">
        <f t="shared" si="0"/>
        <v>1.0014723586016814</v>
      </c>
      <c r="I80" s="82">
        <f t="shared" si="2"/>
        <v>0.2609254294640362</v>
      </c>
      <c r="J80" s="15">
        <v>0</v>
      </c>
    </row>
    <row r="81" spans="1:10" ht="19.5" customHeight="1">
      <c r="A81" s="17" t="s">
        <v>64</v>
      </c>
      <c r="B81" s="12"/>
      <c r="C81" s="12">
        <v>75801</v>
      </c>
      <c r="D81" s="12"/>
      <c r="E81" s="13">
        <v>2760866</v>
      </c>
      <c r="F81" s="14">
        <v>2937017</v>
      </c>
      <c r="G81" s="14">
        <v>2937017</v>
      </c>
      <c r="H81" s="16">
        <f t="shared" si="0"/>
        <v>1</v>
      </c>
      <c r="I81" s="16">
        <f t="shared" si="2"/>
        <v>0.24286958218735166</v>
      </c>
      <c r="J81" s="10"/>
    </row>
    <row r="82" spans="1:10" s="121" customFormat="1" ht="13.5" customHeight="1">
      <c r="A82" s="116" t="s">
        <v>288</v>
      </c>
      <c r="B82" s="97" t="s">
        <v>289</v>
      </c>
      <c r="C82" s="97" t="s">
        <v>290</v>
      </c>
      <c r="D82" s="97" t="s">
        <v>291</v>
      </c>
      <c r="E82" s="117" t="s">
        <v>292</v>
      </c>
      <c r="F82" s="118" t="s">
        <v>293</v>
      </c>
      <c r="G82" s="118" t="s">
        <v>294</v>
      </c>
      <c r="H82" s="119" t="s">
        <v>295</v>
      </c>
      <c r="I82" s="158" t="s">
        <v>296</v>
      </c>
      <c r="J82" s="120" t="s">
        <v>298</v>
      </c>
    </row>
    <row r="83" spans="1:10" ht="15.75" customHeight="1">
      <c r="A83" s="17" t="s">
        <v>65</v>
      </c>
      <c r="B83" s="12"/>
      <c r="C83" s="12"/>
      <c r="D83" s="27" t="s">
        <v>171</v>
      </c>
      <c r="E83" s="13">
        <v>2760866</v>
      </c>
      <c r="F83" s="14">
        <v>2937017</v>
      </c>
      <c r="G83" s="14">
        <v>2937017</v>
      </c>
      <c r="H83" s="16">
        <f t="shared" si="0"/>
        <v>1</v>
      </c>
      <c r="I83" s="16">
        <f t="shared" si="2"/>
        <v>0.24286958218735166</v>
      </c>
      <c r="J83" s="10"/>
    </row>
    <row r="84" spans="1:10" ht="16.5" customHeight="1">
      <c r="A84" s="29" t="s">
        <v>169</v>
      </c>
      <c r="B84" s="12"/>
      <c r="C84" s="27" t="s">
        <v>170</v>
      </c>
      <c r="D84" s="12"/>
      <c r="E84" s="13">
        <v>24246</v>
      </c>
      <c r="F84" s="14">
        <v>24246</v>
      </c>
      <c r="G84" s="14">
        <v>24246</v>
      </c>
      <c r="H84" s="16">
        <f t="shared" si="0"/>
        <v>1</v>
      </c>
      <c r="I84" s="16">
        <f t="shared" si="2"/>
        <v>0.0020049648639127826</v>
      </c>
      <c r="J84" s="10"/>
    </row>
    <row r="85" spans="1:10" ht="13.5" customHeight="1">
      <c r="A85" s="103" t="s">
        <v>65</v>
      </c>
      <c r="B85" s="104"/>
      <c r="C85" s="104"/>
      <c r="D85" s="105" t="s">
        <v>171</v>
      </c>
      <c r="E85" s="106">
        <v>24246</v>
      </c>
      <c r="F85" s="107">
        <v>24246</v>
      </c>
      <c r="G85" s="107">
        <v>24246</v>
      </c>
      <c r="H85" s="108">
        <f t="shared" si="0"/>
        <v>1</v>
      </c>
      <c r="I85" s="16">
        <f t="shared" si="2"/>
        <v>0.0020049648639127826</v>
      </c>
      <c r="J85" s="109"/>
    </row>
    <row r="86" spans="1:10" s="125" customFormat="1" ht="13.5" customHeight="1">
      <c r="A86" s="29" t="s">
        <v>238</v>
      </c>
      <c r="B86" s="12"/>
      <c r="C86" s="27" t="s">
        <v>239</v>
      </c>
      <c r="D86" s="27"/>
      <c r="E86" s="13">
        <v>15000</v>
      </c>
      <c r="F86" s="14">
        <v>25000</v>
      </c>
      <c r="G86" s="14">
        <v>29639</v>
      </c>
      <c r="H86" s="72">
        <f t="shared" si="0"/>
        <v>1.18556</v>
      </c>
      <c r="I86" s="16">
        <f t="shared" si="2"/>
        <v>0.0024509260744663432</v>
      </c>
      <c r="J86" s="10"/>
    </row>
    <row r="87" spans="1:10" ht="13.5" customHeight="1">
      <c r="A87" s="123" t="s">
        <v>18</v>
      </c>
      <c r="B87" s="111"/>
      <c r="C87" s="111"/>
      <c r="D87" s="112" t="s">
        <v>147</v>
      </c>
      <c r="E87" s="113">
        <v>15000</v>
      </c>
      <c r="F87" s="114">
        <v>25000</v>
      </c>
      <c r="G87" s="114">
        <v>39639</v>
      </c>
      <c r="H87" s="16">
        <f t="shared" si="0"/>
        <v>1.58556</v>
      </c>
      <c r="I87" s="16">
        <f t="shared" si="2"/>
        <v>0.003277852109240237</v>
      </c>
      <c r="J87" s="115"/>
    </row>
    <row r="88" spans="1:10" ht="15.75" customHeight="1">
      <c r="A88" s="29" t="s">
        <v>172</v>
      </c>
      <c r="B88" s="12"/>
      <c r="C88" s="27" t="s">
        <v>173</v>
      </c>
      <c r="D88" s="12"/>
      <c r="E88" s="13">
        <v>164464</v>
      </c>
      <c r="F88" s="14">
        <v>164464</v>
      </c>
      <c r="G88" s="14">
        <v>164464</v>
      </c>
      <c r="H88" s="16">
        <f t="shared" si="0"/>
        <v>1</v>
      </c>
      <c r="I88" s="16">
        <f t="shared" si="2"/>
        <v>0.013599956338305364</v>
      </c>
      <c r="J88" s="10"/>
    </row>
    <row r="89" spans="1:10" ht="15" customHeight="1">
      <c r="A89" s="17" t="s">
        <v>65</v>
      </c>
      <c r="B89" s="12"/>
      <c r="C89" s="12"/>
      <c r="D89" s="27" t="s">
        <v>171</v>
      </c>
      <c r="E89" s="13">
        <v>164464</v>
      </c>
      <c r="F89" s="14">
        <v>164464</v>
      </c>
      <c r="G89" s="14">
        <v>164464</v>
      </c>
      <c r="H89" s="16">
        <f t="shared" si="0"/>
        <v>1</v>
      </c>
      <c r="I89" s="16">
        <f t="shared" si="2"/>
        <v>0.013599956338305364</v>
      </c>
      <c r="J89" s="10"/>
    </row>
    <row r="90" spans="1:10" ht="12" customHeight="1">
      <c r="A90" s="17"/>
      <c r="B90" s="12"/>
      <c r="C90" s="12"/>
      <c r="D90" s="27"/>
      <c r="E90" s="13"/>
      <c r="F90" s="14"/>
      <c r="G90" s="14"/>
      <c r="H90" s="16"/>
      <c r="I90" s="16"/>
      <c r="J90" s="10"/>
    </row>
    <row r="91" spans="1:10" ht="18.75" customHeight="1">
      <c r="A91" s="18" t="s">
        <v>68</v>
      </c>
      <c r="B91" s="5">
        <v>801</v>
      </c>
      <c r="C91" s="5"/>
      <c r="D91" s="5"/>
      <c r="E91" s="6">
        <f>SUM(E93,E99,E101,E105)</f>
        <v>122380</v>
      </c>
      <c r="F91" s="6">
        <f>SUM(F93,F99,F101,F105)</f>
        <v>155745</v>
      </c>
      <c r="G91" s="6">
        <f>SUM(G93,G99,G101,G105)</f>
        <v>167059</v>
      </c>
      <c r="H91" s="81">
        <f t="shared" si="0"/>
        <v>1.0726443866576776</v>
      </c>
      <c r="I91" s="82">
        <f t="shared" si="2"/>
        <v>0.01381454364432919</v>
      </c>
      <c r="J91" s="15">
        <v>2238</v>
      </c>
    </row>
    <row r="92" spans="1:10" ht="12.75" customHeight="1">
      <c r="A92" s="18"/>
      <c r="B92" s="5"/>
      <c r="C92" s="5"/>
      <c r="D92" s="5"/>
      <c r="E92" s="6"/>
      <c r="F92" s="8"/>
      <c r="G92" s="8"/>
      <c r="H92" s="9"/>
      <c r="I92" s="16"/>
      <c r="J92" s="15"/>
    </row>
    <row r="93" spans="1:10" ht="17.25" customHeight="1">
      <c r="A93" s="17" t="s">
        <v>69</v>
      </c>
      <c r="B93" s="12"/>
      <c r="C93" s="12">
        <v>80101</v>
      </c>
      <c r="D93" s="12"/>
      <c r="E93" s="13">
        <f>SUM(E94:E97)</f>
        <v>3500</v>
      </c>
      <c r="F93" s="13">
        <f>SUM(F94:F98)</f>
        <v>11467</v>
      </c>
      <c r="G93" s="13">
        <f>SUM(G94:G98)</f>
        <v>9717</v>
      </c>
      <c r="H93" s="16">
        <f t="shared" si="0"/>
        <v>0.8473881573210081</v>
      </c>
      <c r="I93" s="16">
        <f t="shared" si="2"/>
        <v>0.0008035240279897925</v>
      </c>
      <c r="J93" s="10"/>
    </row>
    <row r="94" spans="1:10" ht="17.25" customHeight="1">
      <c r="A94" s="17" t="s">
        <v>89</v>
      </c>
      <c r="B94" s="12"/>
      <c r="C94" s="12"/>
      <c r="D94" s="27" t="s">
        <v>176</v>
      </c>
      <c r="E94" s="13">
        <v>2000</v>
      </c>
      <c r="F94" s="14">
        <v>1600</v>
      </c>
      <c r="G94" s="14">
        <v>1547</v>
      </c>
      <c r="H94" s="16">
        <f t="shared" si="0"/>
        <v>0.966875</v>
      </c>
      <c r="I94" s="16">
        <f t="shared" si="2"/>
        <v>0.00012792545757952134</v>
      </c>
      <c r="J94" s="10"/>
    </row>
    <row r="95" spans="1:10" ht="15" customHeight="1">
      <c r="A95" s="17" t="s">
        <v>18</v>
      </c>
      <c r="B95" s="12"/>
      <c r="C95" s="12"/>
      <c r="D95" s="27" t="s">
        <v>147</v>
      </c>
      <c r="E95" s="13">
        <v>1500</v>
      </c>
      <c r="F95" s="14">
        <v>1500</v>
      </c>
      <c r="G95" s="14">
        <v>1464</v>
      </c>
      <c r="H95" s="16">
        <f t="shared" si="0"/>
        <v>0.976</v>
      </c>
      <c r="I95" s="16">
        <f t="shared" si="2"/>
        <v>0.00012106197149089802</v>
      </c>
      <c r="J95" s="10"/>
    </row>
    <row r="96" spans="1:10" ht="15" customHeight="1">
      <c r="A96" s="29" t="s">
        <v>9</v>
      </c>
      <c r="B96" s="12"/>
      <c r="C96" s="12"/>
      <c r="D96" s="27" t="s">
        <v>143</v>
      </c>
      <c r="E96" s="13">
        <v>0</v>
      </c>
      <c r="F96" s="14">
        <v>1400</v>
      </c>
      <c r="G96" s="14">
        <v>1475</v>
      </c>
      <c r="H96" s="16">
        <f t="shared" si="0"/>
        <v>1.0535714285714286</v>
      </c>
      <c r="I96" s="16">
        <f t="shared" si="2"/>
        <v>0.00012197159012914931</v>
      </c>
      <c r="J96" s="10"/>
    </row>
    <row r="97" spans="1:10" ht="24" customHeight="1">
      <c r="A97" s="29" t="s">
        <v>188</v>
      </c>
      <c r="B97" s="12"/>
      <c r="C97" s="12"/>
      <c r="D97" s="27" t="s">
        <v>215</v>
      </c>
      <c r="E97" s="13">
        <v>0</v>
      </c>
      <c r="F97" s="14">
        <v>5967</v>
      </c>
      <c r="G97" s="14">
        <v>4231</v>
      </c>
      <c r="H97" s="16">
        <f t="shared" si="0"/>
        <v>0.7090665325959443</v>
      </c>
      <c r="I97" s="16">
        <f t="shared" si="2"/>
        <v>0.0003498724053128344</v>
      </c>
      <c r="J97" s="10"/>
    </row>
    <row r="98" spans="1:10" ht="24" customHeight="1">
      <c r="A98" s="131" t="s">
        <v>310</v>
      </c>
      <c r="B98" s="12"/>
      <c r="C98" s="12"/>
      <c r="D98" s="27" t="s">
        <v>191</v>
      </c>
      <c r="E98" s="13">
        <v>0</v>
      </c>
      <c r="F98" s="14">
        <v>1000</v>
      </c>
      <c r="G98" s="14">
        <v>1000</v>
      </c>
      <c r="H98" s="16">
        <f t="shared" si="0"/>
        <v>1</v>
      </c>
      <c r="I98" s="16">
        <f t="shared" si="2"/>
        <v>8.269260347738936E-05</v>
      </c>
      <c r="J98" s="10"/>
    </row>
    <row r="99" spans="1:10" ht="13.5" customHeight="1">
      <c r="A99" s="29" t="s">
        <v>174</v>
      </c>
      <c r="B99" s="12"/>
      <c r="C99" s="27" t="s">
        <v>175</v>
      </c>
      <c r="D99" s="12"/>
      <c r="E99" s="13">
        <v>110000</v>
      </c>
      <c r="F99" s="14">
        <v>130000</v>
      </c>
      <c r="G99" s="14">
        <v>142034</v>
      </c>
      <c r="H99" s="16">
        <f t="shared" si="0"/>
        <v>1.0925692307692307</v>
      </c>
      <c r="I99" s="16">
        <f t="shared" si="2"/>
        <v>0.01174516124230752</v>
      </c>
      <c r="J99" s="10">
        <v>2238</v>
      </c>
    </row>
    <row r="100" spans="1:10" ht="13.5" customHeight="1">
      <c r="A100" s="29" t="s">
        <v>89</v>
      </c>
      <c r="B100" s="12"/>
      <c r="C100" s="27"/>
      <c r="D100" s="27" t="s">
        <v>176</v>
      </c>
      <c r="E100" s="13">
        <v>110000</v>
      </c>
      <c r="F100" s="14">
        <v>130000</v>
      </c>
      <c r="G100" s="14">
        <v>142034</v>
      </c>
      <c r="H100" s="16">
        <f t="shared" si="0"/>
        <v>1.0925692307692307</v>
      </c>
      <c r="I100" s="16">
        <f t="shared" si="2"/>
        <v>0.01174516124230752</v>
      </c>
      <c r="J100" s="10"/>
    </row>
    <row r="101" spans="1:10" ht="12.75">
      <c r="A101" s="17" t="s">
        <v>75</v>
      </c>
      <c r="B101" s="12"/>
      <c r="C101" s="12">
        <v>80110</v>
      </c>
      <c r="D101" s="12"/>
      <c r="E101" s="13">
        <v>8880</v>
      </c>
      <c r="F101" s="14">
        <v>9230</v>
      </c>
      <c r="G101" s="14">
        <v>10460</v>
      </c>
      <c r="H101" s="16">
        <f t="shared" si="0"/>
        <v>1.133261105092091</v>
      </c>
      <c r="I101" s="16">
        <f t="shared" si="2"/>
        <v>0.0008649646323734927</v>
      </c>
      <c r="J101" s="10"/>
    </row>
    <row r="102" spans="1:10" ht="12.75" customHeight="1">
      <c r="A102" s="29" t="s">
        <v>311</v>
      </c>
      <c r="B102" s="12"/>
      <c r="C102" s="12"/>
      <c r="D102" s="27" t="s">
        <v>146</v>
      </c>
      <c r="E102" s="13">
        <v>0</v>
      </c>
      <c r="F102" s="14">
        <v>0</v>
      </c>
      <c r="G102" s="14">
        <v>2475</v>
      </c>
      <c r="H102" s="16"/>
      <c r="I102" s="16">
        <f t="shared" si="2"/>
        <v>0.00020466419360653867</v>
      </c>
      <c r="J102" s="10"/>
    </row>
    <row r="103" spans="1:10" ht="12.75">
      <c r="A103" s="29" t="s">
        <v>18</v>
      </c>
      <c r="B103" s="12"/>
      <c r="C103" s="12"/>
      <c r="D103" s="27" t="s">
        <v>313</v>
      </c>
      <c r="E103" s="13">
        <v>0</v>
      </c>
      <c r="F103" s="14">
        <v>350</v>
      </c>
      <c r="G103" s="14">
        <v>378</v>
      </c>
      <c r="H103" s="16">
        <f>G103/F103</f>
        <v>1.08</v>
      </c>
      <c r="I103" s="16">
        <f t="shared" si="2"/>
        <v>3.125780411445318E-05</v>
      </c>
      <c r="J103" s="10"/>
    </row>
    <row r="104" spans="1:10" ht="25.5">
      <c r="A104" s="29" t="s">
        <v>240</v>
      </c>
      <c r="B104" s="12"/>
      <c r="C104" s="12"/>
      <c r="D104" s="27" t="s">
        <v>312</v>
      </c>
      <c r="E104" s="13">
        <v>8880</v>
      </c>
      <c r="F104" s="14">
        <v>8880</v>
      </c>
      <c r="G104" s="14">
        <v>7607</v>
      </c>
      <c r="H104" s="16">
        <f>G104/F104</f>
        <v>0.8566441441441441</v>
      </c>
      <c r="I104" s="16">
        <f t="shared" si="2"/>
        <v>0.0006290426346525009</v>
      </c>
      <c r="J104" s="10"/>
    </row>
    <row r="105" spans="1:10" s="49" customFormat="1" ht="17.25" customHeight="1">
      <c r="A105" s="29" t="s">
        <v>17</v>
      </c>
      <c r="B105" s="27"/>
      <c r="C105" s="27" t="s">
        <v>205</v>
      </c>
      <c r="D105" s="27"/>
      <c r="E105" s="26">
        <v>0</v>
      </c>
      <c r="F105" s="50">
        <v>5048</v>
      </c>
      <c r="G105" s="50">
        <v>4848</v>
      </c>
      <c r="H105" s="72">
        <f aca="true" t="shared" si="3" ref="H105:H115">G105/F105</f>
        <v>0.9603803486529319</v>
      </c>
      <c r="I105" s="16">
        <f t="shared" si="2"/>
        <v>0.0004008937416583836</v>
      </c>
      <c r="J105" s="51"/>
    </row>
    <row r="106" spans="1:10" s="49" customFormat="1" ht="27" customHeight="1">
      <c r="A106" s="29" t="s">
        <v>188</v>
      </c>
      <c r="B106" s="27"/>
      <c r="C106" s="27"/>
      <c r="D106" s="27" t="s">
        <v>215</v>
      </c>
      <c r="E106" s="26">
        <v>0</v>
      </c>
      <c r="F106" s="50">
        <v>5048</v>
      </c>
      <c r="G106" s="50">
        <v>4848</v>
      </c>
      <c r="H106" s="72">
        <f t="shared" si="3"/>
        <v>0.9603803486529319</v>
      </c>
      <c r="I106" s="16">
        <f t="shared" si="2"/>
        <v>0.0004008937416583836</v>
      </c>
      <c r="J106" s="51"/>
    </row>
    <row r="107" spans="1:10" s="77" customFormat="1" ht="20.25" customHeight="1">
      <c r="A107" s="80" t="s">
        <v>314</v>
      </c>
      <c r="B107" s="73" t="s">
        <v>315</v>
      </c>
      <c r="C107" s="73"/>
      <c r="D107" s="73"/>
      <c r="E107" s="74">
        <v>0</v>
      </c>
      <c r="F107" s="75">
        <v>0</v>
      </c>
      <c r="G107" s="75">
        <v>900</v>
      </c>
      <c r="H107" s="81"/>
      <c r="I107" s="9">
        <f t="shared" si="2"/>
        <v>7.442334312965043E-05</v>
      </c>
      <c r="J107" s="76"/>
    </row>
    <row r="108" spans="1:10" s="77" customFormat="1" ht="12" customHeight="1">
      <c r="A108" s="80"/>
      <c r="B108" s="73"/>
      <c r="C108" s="73"/>
      <c r="D108" s="73"/>
      <c r="E108" s="74"/>
      <c r="F108" s="75"/>
      <c r="G108" s="75"/>
      <c r="H108" s="81"/>
      <c r="I108" s="9"/>
      <c r="J108" s="76"/>
    </row>
    <row r="109" spans="1:10" s="49" customFormat="1" ht="15" customHeight="1">
      <c r="A109" s="29" t="s">
        <v>78</v>
      </c>
      <c r="B109" s="27"/>
      <c r="C109" s="27" t="s">
        <v>316</v>
      </c>
      <c r="D109" s="27"/>
      <c r="E109" s="26">
        <v>0</v>
      </c>
      <c r="F109" s="50">
        <v>0</v>
      </c>
      <c r="G109" s="50">
        <v>900</v>
      </c>
      <c r="H109" s="72"/>
      <c r="I109" s="16">
        <f t="shared" si="2"/>
        <v>7.442334312965043E-05</v>
      </c>
      <c r="J109" s="51"/>
    </row>
    <row r="110" spans="1:10" s="49" customFormat="1" ht="18" customHeight="1">
      <c r="A110" s="29" t="s">
        <v>9</v>
      </c>
      <c r="B110" s="27"/>
      <c r="C110" s="27"/>
      <c r="D110" s="27" t="s">
        <v>143</v>
      </c>
      <c r="E110" s="26">
        <v>0</v>
      </c>
      <c r="F110" s="50">
        <v>0</v>
      </c>
      <c r="G110" s="50">
        <v>900</v>
      </c>
      <c r="H110" s="72"/>
      <c r="I110" s="16">
        <f t="shared" si="2"/>
        <v>7.442334312965043E-05</v>
      </c>
      <c r="J110" s="51"/>
    </row>
    <row r="111" spans="1:10" s="121" customFormat="1" ht="13.5" customHeight="1">
      <c r="A111" s="116" t="s">
        <v>288</v>
      </c>
      <c r="B111" s="97" t="s">
        <v>289</v>
      </c>
      <c r="C111" s="97" t="s">
        <v>290</v>
      </c>
      <c r="D111" s="97" t="s">
        <v>291</v>
      </c>
      <c r="E111" s="117" t="s">
        <v>292</v>
      </c>
      <c r="F111" s="118" t="s">
        <v>293</v>
      </c>
      <c r="G111" s="118" t="s">
        <v>294</v>
      </c>
      <c r="H111" s="119" t="s">
        <v>295</v>
      </c>
      <c r="I111" s="158" t="s">
        <v>296</v>
      </c>
      <c r="J111" s="120" t="s">
        <v>298</v>
      </c>
    </row>
    <row r="112" spans="1:10" ht="19.5" customHeight="1">
      <c r="A112" s="18" t="s">
        <v>177</v>
      </c>
      <c r="B112" s="5" t="s">
        <v>178</v>
      </c>
      <c r="C112" s="5"/>
      <c r="D112" s="5"/>
      <c r="E112" s="6">
        <f>SUM(E116,E118,E113,E121,E127,E133)</f>
        <v>2720100</v>
      </c>
      <c r="F112" s="6">
        <f>SUM(F116,F118,F113,F121,F127,F133,F125,F131)</f>
        <v>3050781</v>
      </c>
      <c r="G112" s="6">
        <f>SUM(G116,G118,G113,G121,G127,G133,G125,G131)</f>
        <v>3039592</v>
      </c>
      <c r="H112" s="72">
        <f t="shared" si="3"/>
        <v>0.9963324145522081</v>
      </c>
      <c r="I112" s="82">
        <f t="shared" si="2"/>
        <v>0.2513517759890449</v>
      </c>
      <c r="J112" s="15">
        <v>150311</v>
      </c>
    </row>
    <row r="113" spans="1:10" ht="27.75" customHeight="1">
      <c r="A113" s="19" t="s">
        <v>189</v>
      </c>
      <c r="B113" s="5"/>
      <c r="C113" s="20" t="s">
        <v>190</v>
      </c>
      <c r="D113" s="5"/>
      <c r="E113" s="21">
        <v>2240000</v>
      </c>
      <c r="F113" s="22">
        <v>2456867</v>
      </c>
      <c r="G113" s="22">
        <v>2446117</v>
      </c>
      <c r="H113" s="16">
        <f t="shared" si="3"/>
        <v>0.9956245087747932</v>
      </c>
      <c r="I113" s="16">
        <f t="shared" si="2"/>
        <v>0.20227578314030123</v>
      </c>
      <c r="J113" s="15"/>
    </row>
    <row r="114" spans="1:10" ht="17.25" customHeight="1">
      <c r="A114" s="19" t="s">
        <v>9</v>
      </c>
      <c r="B114" s="5"/>
      <c r="C114" s="20"/>
      <c r="D114" s="78" t="s">
        <v>143</v>
      </c>
      <c r="E114" s="21">
        <v>0</v>
      </c>
      <c r="F114" s="22">
        <v>3000</v>
      </c>
      <c r="G114" s="22">
        <v>3072</v>
      </c>
      <c r="H114" s="16"/>
      <c r="I114" s="16">
        <f t="shared" si="2"/>
        <v>0.00025403167788254013</v>
      </c>
      <c r="J114" s="79">
        <v>150311</v>
      </c>
    </row>
    <row r="115" spans="1:10" ht="37.5" customHeight="1">
      <c r="A115" s="160" t="s">
        <v>318</v>
      </c>
      <c r="B115" s="5"/>
      <c r="C115" s="20"/>
      <c r="D115" s="20" t="s">
        <v>148</v>
      </c>
      <c r="E115" s="21">
        <v>2240000</v>
      </c>
      <c r="F115" s="22">
        <v>2453867</v>
      </c>
      <c r="G115" s="22">
        <v>2443045</v>
      </c>
      <c r="H115" s="16">
        <f t="shared" si="3"/>
        <v>0.9955898180300725</v>
      </c>
      <c r="I115" s="16">
        <f t="shared" si="2"/>
        <v>0.20202175146241869</v>
      </c>
      <c r="J115" s="15"/>
    </row>
    <row r="116" spans="1:10" s="125" customFormat="1" ht="30" customHeight="1">
      <c r="A116" s="17" t="s">
        <v>80</v>
      </c>
      <c r="B116" s="12"/>
      <c r="C116" s="27" t="s">
        <v>179</v>
      </c>
      <c r="D116" s="12"/>
      <c r="E116" s="13">
        <v>21600</v>
      </c>
      <c r="F116" s="14">
        <v>21300</v>
      </c>
      <c r="G116" s="14">
        <v>20872</v>
      </c>
      <c r="H116" s="72">
        <f aca="true" t="shared" si="4" ref="H116:H157">G116/F116</f>
        <v>0.9799061032863849</v>
      </c>
      <c r="I116" s="16">
        <f t="shared" si="2"/>
        <v>0.0017259600197800707</v>
      </c>
      <c r="J116" s="10"/>
    </row>
    <row r="117" spans="1:10" ht="24.75" customHeight="1">
      <c r="A117" s="124" t="s">
        <v>81</v>
      </c>
      <c r="B117" s="111"/>
      <c r="C117" s="111"/>
      <c r="D117" s="112" t="s">
        <v>148</v>
      </c>
      <c r="E117" s="113">
        <v>21600</v>
      </c>
      <c r="F117" s="114">
        <v>21300</v>
      </c>
      <c r="G117" s="114">
        <v>20872</v>
      </c>
      <c r="H117" s="16">
        <f t="shared" si="4"/>
        <v>0.9799061032863849</v>
      </c>
      <c r="I117" s="16">
        <f t="shared" si="2"/>
        <v>0.0017259600197800707</v>
      </c>
      <c r="J117" s="115"/>
    </row>
    <row r="118" spans="1:10" ht="27" customHeight="1">
      <c r="A118" s="29" t="s">
        <v>180</v>
      </c>
      <c r="B118" s="12"/>
      <c r="C118" s="27" t="s">
        <v>181</v>
      </c>
      <c r="D118" s="12"/>
      <c r="E118" s="13">
        <v>341300</v>
      </c>
      <c r="F118" s="14">
        <v>376912</v>
      </c>
      <c r="G118" s="14">
        <v>376912</v>
      </c>
      <c r="H118" s="16">
        <f t="shared" si="4"/>
        <v>1</v>
      </c>
      <c r="I118" s="16">
        <f t="shared" si="2"/>
        <v>0.03116783456186978</v>
      </c>
      <c r="J118" s="10"/>
    </row>
    <row r="119" spans="1:10" ht="37.5" customHeight="1">
      <c r="A119" s="160" t="s">
        <v>318</v>
      </c>
      <c r="B119" s="12"/>
      <c r="C119" s="12"/>
      <c r="D119" s="27" t="s">
        <v>148</v>
      </c>
      <c r="E119" s="13">
        <v>216200</v>
      </c>
      <c r="F119" s="14">
        <v>213257</v>
      </c>
      <c r="G119" s="14">
        <v>213257</v>
      </c>
      <c r="H119" s="72">
        <f t="shared" si="4"/>
        <v>1</v>
      </c>
      <c r="I119" s="16">
        <f t="shared" si="2"/>
        <v>0.017634776539777623</v>
      </c>
      <c r="J119" s="10"/>
    </row>
    <row r="120" spans="1:10" ht="26.25" customHeight="1">
      <c r="A120" s="29" t="s">
        <v>188</v>
      </c>
      <c r="B120" s="12"/>
      <c r="C120" s="12"/>
      <c r="D120" s="27" t="s">
        <v>215</v>
      </c>
      <c r="E120" s="13">
        <v>125100</v>
      </c>
      <c r="F120" s="14">
        <v>163655</v>
      </c>
      <c r="G120" s="14">
        <v>163655</v>
      </c>
      <c r="H120" s="16">
        <f t="shared" si="4"/>
        <v>1</v>
      </c>
      <c r="I120" s="16">
        <f t="shared" si="2"/>
        <v>0.013533058022092155</v>
      </c>
      <c r="J120" s="10"/>
    </row>
    <row r="121" spans="1:10" ht="18" customHeight="1">
      <c r="A121" s="17" t="s">
        <v>85</v>
      </c>
      <c r="B121" s="12"/>
      <c r="C121" s="27" t="s">
        <v>182</v>
      </c>
      <c r="D121" s="12"/>
      <c r="E121" s="13">
        <v>102700</v>
      </c>
      <c r="F121" s="14">
        <v>112200</v>
      </c>
      <c r="G121" s="14">
        <v>112706</v>
      </c>
      <c r="H121" s="16">
        <f t="shared" si="4"/>
        <v>1.0045098039215685</v>
      </c>
      <c r="I121" s="16">
        <f t="shared" si="2"/>
        <v>0.009319952567522645</v>
      </c>
      <c r="J121" s="10"/>
    </row>
    <row r="122" spans="1:10" ht="13.5" customHeight="1">
      <c r="A122" s="29" t="s">
        <v>18</v>
      </c>
      <c r="B122" s="12"/>
      <c r="C122" s="27"/>
      <c r="D122" s="27" t="s">
        <v>147</v>
      </c>
      <c r="E122" s="13">
        <v>0</v>
      </c>
      <c r="F122" s="14">
        <v>500</v>
      </c>
      <c r="G122" s="14">
        <v>637</v>
      </c>
      <c r="H122" s="16">
        <f t="shared" si="4"/>
        <v>1.274</v>
      </c>
      <c r="I122" s="16">
        <f t="shared" si="2"/>
        <v>5.267518841509702E-05</v>
      </c>
      <c r="J122" s="10"/>
    </row>
    <row r="123" spans="1:10" ht="13.5" customHeight="1">
      <c r="A123" s="29" t="s">
        <v>9</v>
      </c>
      <c r="B123" s="12"/>
      <c r="C123" s="27"/>
      <c r="D123" s="27" t="s">
        <v>143</v>
      </c>
      <c r="E123" s="13">
        <v>0</v>
      </c>
      <c r="F123" s="14">
        <v>0</v>
      </c>
      <c r="G123" s="14">
        <v>369</v>
      </c>
      <c r="H123" s="16"/>
      <c r="I123" s="16">
        <f t="shared" si="2"/>
        <v>3.0513570683156673E-05</v>
      </c>
      <c r="J123" s="10"/>
    </row>
    <row r="124" spans="1:10" ht="26.25" customHeight="1">
      <c r="A124" s="29" t="s">
        <v>188</v>
      </c>
      <c r="B124" s="12"/>
      <c r="C124" s="12"/>
      <c r="D124" s="27" t="s">
        <v>215</v>
      </c>
      <c r="E124" s="13">
        <v>102700</v>
      </c>
      <c r="F124" s="14">
        <v>111700</v>
      </c>
      <c r="G124" s="14">
        <v>111700</v>
      </c>
      <c r="H124" s="16">
        <f t="shared" si="4"/>
        <v>1</v>
      </c>
      <c r="I124" s="16">
        <f t="shared" si="2"/>
        <v>0.009236763808424392</v>
      </c>
      <c r="J124" s="10"/>
    </row>
    <row r="125" spans="1:10" ht="29.25" customHeight="1">
      <c r="A125" s="159" t="s">
        <v>241</v>
      </c>
      <c r="B125" s="12"/>
      <c r="C125" s="27" t="s">
        <v>242</v>
      </c>
      <c r="D125" s="27"/>
      <c r="E125" s="13">
        <v>0</v>
      </c>
      <c r="F125" s="14">
        <v>3500</v>
      </c>
      <c r="G125" s="14">
        <v>3500</v>
      </c>
      <c r="H125" s="16">
        <f t="shared" si="4"/>
        <v>1</v>
      </c>
      <c r="I125" s="16">
        <f t="shared" si="2"/>
        <v>0.00028942411217086275</v>
      </c>
      <c r="J125" s="10"/>
    </row>
    <row r="126" spans="1:10" ht="24.75" customHeight="1">
      <c r="A126" s="29" t="s">
        <v>188</v>
      </c>
      <c r="B126" s="12"/>
      <c r="C126" s="12"/>
      <c r="D126" s="27" t="s">
        <v>215</v>
      </c>
      <c r="E126" s="13">
        <v>0</v>
      </c>
      <c r="F126" s="14">
        <v>3500</v>
      </c>
      <c r="G126" s="14">
        <v>3500</v>
      </c>
      <c r="H126" s="16">
        <f t="shared" si="4"/>
        <v>1</v>
      </c>
      <c r="I126" s="16">
        <f t="shared" si="2"/>
        <v>0.00028942411217086275</v>
      </c>
      <c r="J126" s="10"/>
    </row>
    <row r="127" spans="1:10" ht="26.25" customHeight="1">
      <c r="A127" s="29" t="s">
        <v>183</v>
      </c>
      <c r="B127" s="12"/>
      <c r="C127" s="27" t="s">
        <v>184</v>
      </c>
      <c r="D127" s="12"/>
      <c r="E127" s="13">
        <v>1200</v>
      </c>
      <c r="F127" s="14">
        <v>4850</v>
      </c>
      <c r="G127" s="14">
        <v>5617</v>
      </c>
      <c r="H127" s="16">
        <f t="shared" si="4"/>
        <v>1.1581443298969072</v>
      </c>
      <c r="I127" s="16">
        <f t="shared" si="2"/>
        <v>0.000464484353732496</v>
      </c>
      <c r="J127" s="10"/>
    </row>
    <row r="128" spans="1:10" ht="16.5" customHeight="1">
      <c r="A128" s="29" t="s">
        <v>89</v>
      </c>
      <c r="B128" s="12"/>
      <c r="C128" s="12"/>
      <c r="D128" s="27" t="s">
        <v>176</v>
      </c>
      <c r="E128" s="13">
        <v>1200</v>
      </c>
      <c r="F128" s="14">
        <v>2000</v>
      </c>
      <c r="G128" s="14">
        <v>2767</v>
      </c>
      <c r="H128" s="16">
        <f t="shared" si="4"/>
        <v>1.3835</v>
      </c>
      <c r="I128" s="16">
        <f t="shared" si="2"/>
        <v>0.00022881043382193635</v>
      </c>
      <c r="J128" s="10"/>
    </row>
    <row r="129" spans="1:10" ht="38.25" customHeight="1">
      <c r="A129" s="160" t="s">
        <v>318</v>
      </c>
      <c r="B129" s="12"/>
      <c r="C129" s="12"/>
      <c r="D129" s="27" t="s">
        <v>148</v>
      </c>
      <c r="E129" s="13">
        <v>0</v>
      </c>
      <c r="F129" s="14">
        <v>2850</v>
      </c>
      <c r="G129" s="14">
        <v>2850</v>
      </c>
      <c r="H129" s="16">
        <f t="shared" si="4"/>
        <v>1</v>
      </c>
      <c r="I129" s="16">
        <f t="shared" si="2"/>
        <v>0.0002356739199105597</v>
      </c>
      <c r="J129" s="10"/>
    </row>
    <row r="130" spans="1:10" s="121" customFormat="1" ht="13.5" customHeight="1">
      <c r="A130" s="116" t="s">
        <v>288</v>
      </c>
      <c r="B130" s="97" t="s">
        <v>289</v>
      </c>
      <c r="C130" s="97" t="s">
        <v>290</v>
      </c>
      <c r="D130" s="97" t="s">
        <v>291</v>
      </c>
      <c r="E130" s="117" t="s">
        <v>292</v>
      </c>
      <c r="F130" s="118" t="s">
        <v>293</v>
      </c>
      <c r="G130" s="118" t="s">
        <v>294</v>
      </c>
      <c r="H130" s="118" t="s">
        <v>295</v>
      </c>
      <c r="I130" s="118" t="s">
        <v>296</v>
      </c>
      <c r="J130" s="118" t="s">
        <v>298</v>
      </c>
    </row>
    <row r="131" spans="1:10" ht="20.25" customHeight="1">
      <c r="A131" s="132" t="s">
        <v>317</v>
      </c>
      <c r="B131" s="12"/>
      <c r="C131" s="27" t="s">
        <v>319</v>
      </c>
      <c r="D131" s="27"/>
      <c r="E131" s="13">
        <v>0</v>
      </c>
      <c r="F131" s="14">
        <v>20352</v>
      </c>
      <c r="G131" s="14">
        <v>19068</v>
      </c>
      <c r="H131" s="16">
        <f t="shared" si="4"/>
        <v>0.9369103773584906</v>
      </c>
      <c r="I131" s="16">
        <f t="shared" si="2"/>
        <v>0.0015767825631068603</v>
      </c>
      <c r="J131" s="10"/>
    </row>
    <row r="132" spans="1:10" ht="39" customHeight="1">
      <c r="A132" s="160" t="s">
        <v>318</v>
      </c>
      <c r="B132" s="12"/>
      <c r="C132" s="12"/>
      <c r="D132" s="27" t="s">
        <v>148</v>
      </c>
      <c r="E132" s="13">
        <v>0</v>
      </c>
      <c r="F132" s="14">
        <v>20352</v>
      </c>
      <c r="G132" s="14">
        <v>19068</v>
      </c>
      <c r="H132" s="16">
        <f t="shared" si="4"/>
        <v>0.9369103773584906</v>
      </c>
      <c r="I132" s="16">
        <f t="shared" si="2"/>
        <v>0.0015767825631068603</v>
      </c>
      <c r="J132" s="10"/>
    </row>
    <row r="133" spans="1:10" ht="12.75" customHeight="1">
      <c r="A133" s="29" t="s">
        <v>17</v>
      </c>
      <c r="B133" s="12"/>
      <c r="C133" s="27" t="s">
        <v>216</v>
      </c>
      <c r="D133" s="27"/>
      <c r="E133" s="13">
        <v>13300</v>
      </c>
      <c r="F133" s="14">
        <v>54800</v>
      </c>
      <c r="G133" s="14">
        <v>54800</v>
      </c>
      <c r="H133" s="16">
        <f t="shared" si="4"/>
        <v>1</v>
      </c>
      <c r="I133" s="16">
        <f t="shared" si="2"/>
        <v>0.004531554670560937</v>
      </c>
      <c r="J133" s="10"/>
    </row>
    <row r="134" spans="1:10" ht="28.5" customHeight="1">
      <c r="A134" s="29" t="s">
        <v>188</v>
      </c>
      <c r="B134" s="12"/>
      <c r="C134" s="27"/>
      <c r="D134" s="27" t="s">
        <v>215</v>
      </c>
      <c r="E134" s="13">
        <v>13300</v>
      </c>
      <c r="F134" s="14">
        <v>49800</v>
      </c>
      <c r="G134" s="14">
        <v>49800</v>
      </c>
      <c r="H134" s="16">
        <f t="shared" si="4"/>
        <v>1</v>
      </c>
      <c r="I134" s="16">
        <f t="shared" si="2"/>
        <v>0.0041180916531739905</v>
      </c>
      <c r="J134" s="10"/>
    </row>
    <row r="135" spans="1:10" ht="39" customHeight="1">
      <c r="A135" s="133" t="s">
        <v>320</v>
      </c>
      <c r="B135" s="12"/>
      <c r="C135" s="12"/>
      <c r="D135" s="27" t="s">
        <v>321</v>
      </c>
      <c r="E135" s="13">
        <v>0</v>
      </c>
      <c r="F135" s="14">
        <v>5000</v>
      </c>
      <c r="G135" s="14">
        <v>5000</v>
      </c>
      <c r="H135" s="72">
        <f t="shared" si="4"/>
        <v>1</v>
      </c>
      <c r="I135" s="16">
        <f t="shared" si="2"/>
        <v>0.0004134630173869468</v>
      </c>
      <c r="J135" s="10"/>
    </row>
    <row r="136" spans="1:10" ht="12.75" customHeight="1">
      <c r="A136" s="29"/>
      <c r="B136" s="12"/>
      <c r="C136" s="12"/>
      <c r="D136" s="27"/>
      <c r="E136" s="13"/>
      <c r="F136" s="14"/>
      <c r="G136" s="14"/>
      <c r="H136" s="72"/>
      <c r="I136" s="16"/>
      <c r="J136" s="10"/>
    </row>
    <row r="137" spans="1:10" s="77" customFormat="1" ht="20.25" customHeight="1">
      <c r="A137" s="80" t="s">
        <v>243</v>
      </c>
      <c r="B137" s="73" t="s">
        <v>244</v>
      </c>
      <c r="C137" s="73"/>
      <c r="D137" s="73"/>
      <c r="E137" s="74">
        <v>0</v>
      </c>
      <c r="F137" s="75">
        <v>100135</v>
      </c>
      <c r="G137" s="75">
        <v>100135</v>
      </c>
      <c r="H137" s="81">
        <f t="shared" si="4"/>
        <v>1</v>
      </c>
      <c r="I137" s="16">
        <f t="shared" si="2"/>
        <v>0.008280423849208384</v>
      </c>
      <c r="J137" s="76"/>
    </row>
    <row r="138" spans="1:10" ht="20.25" customHeight="1">
      <c r="A138" s="29" t="s">
        <v>245</v>
      </c>
      <c r="B138" s="12"/>
      <c r="C138" s="27" t="s">
        <v>246</v>
      </c>
      <c r="D138" s="27"/>
      <c r="E138" s="13">
        <v>0</v>
      </c>
      <c r="F138" s="14">
        <v>100135</v>
      </c>
      <c r="G138" s="14">
        <v>100135</v>
      </c>
      <c r="H138" s="72">
        <f t="shared" si="4"/>
        <v>1</v>
      </c>
      <c r="I138" s="16">
        <f t="shared" si="2"/>
        <v>0.008280423849208384</v>
      </c>
      <c r="J138" s="10"/>
    </row>
    <row r="139" spans="1:10" ht="26.25" customHeight="1">
      <c r="A139" s="29" t="s">
        <v>188</v>
      </c>
      <c r="B139" s="12"/>
      <c r="C139" s="12"/>
      <c r="D139" s="27" t="s">
        <v>215</v>
      </c>
      <c r="E139" s="13">
        <v>0</v>
      </c>
      <c r="F139" s="14">
        <v>100135</v>
      </c>
      <c r="G139" s="14">
        <v>100135</v>
      </c>
      <c r="H139" s="72">
        <f t="shared" si="4"/>
        <v>1</v>
      </c>
      <c r="I139" s="16">
        <f t="shared" si="2"/>
        <v>0.008280423849208384</v>
      </c>
      <c r="J139" s="10"/>
    </row>
    <row r="140" spans="1:10" ht="10.5" customHeight="1">
      <c r="A140" s="29"/>
      <c r="B140" s="12"/>
      <c r="C140" s="12"/>
      <c r="D140" s="27"/>
      <c r="E140" s="13"/>
      <c r="F140" s="14"/>
      <c r="G140" s="14"/>
      <c r="H140" s="16"/>
      <c r="I140" s="16"/>
      <c r="J140" s="10"/>
    </row>
    <row r="141" spans="1:10" ht="21" customHeight="1">
      <c r="A141" s="18" t="s">
        <v>91</v>
      </c>
      <c r="B141" s="5">
        <v>900</v>
      </c>
      <c r="C141" s="5"/>
      <c r="D141" s="5"/>
      <c r="E141" s="6">
        <v>500</v>
      </c>
      <c r="F141" s="8">
        <f>SUM(F144,F147,F142)</f>
        <v>25950</v>
      </c>
      <c r="G141" s="8">
        <f>SUM(G144,G147,G142)</f>
        <v>27349</v>
      </c>
      <c r="H141" s="9">
        <f t="shared" si="4"/>
        <v>1.0539113680154142</v>
      </c>
      <c r="I141" s="82">
        <v>0.0023</v>
      </c>
      <c r="J141" s="15"/>
    </row>
    <row r="142" spans="1:10" ht="18" customHeight="1">
      <c r="A142" s="134" t="s">
        <v>127</v>
      </c>
      <c r="B142" s="126"/>
      <c r="C142" s="136" t="s">
        <v>128</v>
      </c>
      <c r="D142" s="126"/>
      <c r="E142" s="137">
        <v>0</v>
      </c>
      <c r="F142" s="138">
        <v>3150</v>
      </c>
      <c r="G142" s="138">
        <v>3193</v>
      </c>
      <c r="H142" s="139">
        <f t="shared" si="4"/>
        <v>1.0136507936507937</v>
      </c>
      <c r="I142" s="16">
        <f aca="true" t="shared" si="5" ref="I142:I156">G142/12092980</f>
        <v>0.0002640374829033042</v>
      </c>
      <c r="J142" s="127"/>
    </row>
    <row r="143" spans="1:10" ht="14.25" customHeight="1">
      <c r="A143" s="135" t="s">
        <v>322</v>
      </c>
      <c r="B143" s="126"/>
      <c r="C143" s="126"/>
      <c r="D143" s="126"/>
      <c r="E143" s="137">
        <v>0</v>
      </c>
      <c r="F143" s="138">
        <v>3150</v>
      </c>
      <c r="G143" s="138">
        <v>3193</v>
      </c>
      <c r="H143" s="139">
        <f t="shared" si="4"/>
        <v>1.0136507936507937</v>
      </c>
      <c r="I143" s="16">
        <f t="shared" si="5"/>
        <v>0.0002640374829033042</v>
      </c>
      <c r="J143" s="127"/>
    </row>
    <row r="144" spans="1:10" s="125" customFormat="1" ht="13.5" customHeight="1">
      <c r="A144" s="29" t="s">
        <v>249</v>
      </c>
      <c r="B144" s="12"/>
      <c r="C144" s="27" t="s">
        <v>247</v>
      </c>
      <c r="D144" s="27"/>
      <c r="E144" s="13">
        <v>0</v>
      </c>
      <c r="F144" s="14">
        <v>21300</v>
      </c>
      <c r="G144" s="14">
        <v>22360</v>
      </c>
      <c r="H144" s="72">
        <f t="shared" si="4"/>
        <v>1.0497652582159624</v>
      </c>
      <c r="I144" s="16">
        <f t="shared" si="5"/>
        <v>0.001849006613754426</v>
      </c>
      <c r="J144" s="10"/>
    </row>
    <row r="145" spans="1:10" s="141" customFormat="1" ht="13.5" customHeight="1">
      <c r="A145" s="134" t="s">
        <v>323</v>
      </c>
      <c r="B145" s="140"/>
      <c r="C145" s="140"/>
      <c r="D145" s="142" t="s">
        <v>324</v>
      </c>
      <c r="E145" s="143">
        <v>0</v>
      </c>
      <c r="F145" s="144">
        <v>1300</v>
      </c>
      <c r="G145" s="144">
        <v>2360</v>
      </c>
      <c r="H145" s="72">
        <f t="shared" si="4"/>
        <v>1.8153846153846154</v>
      </c>
      <c r="I145" s="16"/>
      <c r="J145" s="101"/>
    </row>
    <row r="146" spans="1:10" ht="28.5" customHeight="1">
      <c r="A146" s="123" t="s">
        <v>248</v>
      </c>
      <c r="B146" s="111"/>
      <c r="C146" s="111"/>
      <c r="D146" s="112" t="s">
        <v>191</v>
      </c>
      <c r="E146" s="113">
        <v>0</v>
      </c>
      <c r="F146" s="114">
        <v>20000</v>
      </c>
      <c r="G146" s="114">
        <v>20000</v>
      </c>
      <c r="H146" s="16">
        <f t="shared" si="4"/>
        <v>1</v>
      </c>
      <c r="I146" s="16">
        <f t="shared" si="5"/>
        <v>0.0016538520695477872</v>
      </c>
      <c r="J146" s="115"/>
    </row>
    <row r="147" spans="1:10" ht="17.25" customHeight="1">
      <c r="A147" s="29" t="s">
        <v>17</v>
      </c>
      <c r="B147" s="12"/>
      <c r="C147" s="27" t="s">
        <v>131</v>
      </c>
      <c r="D147" s="12"/>
      <c r="E147" s="13"/>
      <c r="F147" s="14">
        <v>1500</v>
      </c>
      <c r="G147" s="14">
        <v>1796</v>
      </c>
      <c r="H147" s="16">
        <f t="shared" si="4"/>
        <v>1.1973333333333334</v>
      </c>
      <c r="I147" s="16">
        <f t="shared" si="5"/>
        <v>0.0001485159158453913</v>
      </c>
      <c r="J147" s="10"/>
    </row>
    <row r="148" spans="1:10" s="49" customFormat="1" ht="12.75">
      <c r="A148" s="29" t="s">
        <v>18</v>
      </c>
      <c r="B148" s="27"/>
      <c r="C148" s="27"/>
      <c r="D148" s="27" t="s">
        <v>147</v>
      </c>
      <c r="E148" s="26">
        <v>500</v>
      </c>
      <c r="F148" s="50">
        <v>500</v>
      </c>
      <c r="G148" s="50">
        <v>706</v>
      </c>
      <c r="H148" s="16">
        <f t="shared" si="4"/>
        <v>1.412</v>
      </c>
      <c r="I148" s="16">
        <f t="shared" si="5"/>
        <v>5.838097805503689E-05</v>
      </c>
      <c r="J148" s="51"/>
    </row>
    <row r="149" spans="1:10" s="49" customFormat="1" ht="15.75" customHeight="1">
      <c r="A149" s="29" t="s">
        <v>9</v>
      </c>
      <c r="B149" s="27"/>
      <c r="C149" s="27"/>
      <c r="D149" s="27" t="s">
        <v>143</v>
      </c>
      <c r="E149" s="26">
        <v>0</v>
      </c>
      <c r="F149" s="50">
        <v>1000</v>
      </c>
      <c r="G149" s="50">
        <v>1090</v>
      </c>
      <c r="H149" s="16">
        <f t="shared" si="4"/>
        <v>1.09</v>
      </c>
      <c r="I149" s="16">
        <f t="shared" si="5"/>
        <v>9.01349377903544E-05</v>
      </c>
      <c r="J149" s="51"/>
    </row>
    <row r="150" spans="1:10" ht="18" customHeight="1">
      <c r="A150" s="18" t="s">
        <v>95</v>
      </c>
      <c r="B150" s="5">
        <v>921</v>
      </c>
      <c r="C150" s="5"/>
      <c r="D150" s="5"/>
      <c r="E150" s="6">
        <f>SUM(E152,E155)</f>
        <v>70000</v>
      </c>
      <c r="F150" s="6">
        <f>SUM(F152,F155)</f>
        <v>70000</v>
      </c>
      <c r="G150" s="6">
        <f>SUM(G152,G155)</f>
        <v>69861</v>
      </c>
      <c r="H150" s="81">
        <f t="shared" si="4"/>
        <v>0.9980142857142857</v>
      </c>
      <c r="I150" s="82">
        <f t="shared" si="5"/>
        <v>0.005776987971533898</v>
      </c>
      <c r="J150" s="15"/>
    </row>
    <row r="151" spans="1:10" ht="12.75" customHeight="1">
      <c r="A151" s="18"/>
      <c r="B151" s="5"/>
      <c r="C151" s="5"/>
      <c r="D151" s="5"/>
      <c r="E151" s="6"/>
      <c r="F151" s="8"/>
      <c r="G151" s="8"/>
      <c r="H151" s="16"/>
      <c r="I151" s="16">
        <f t="shared" si="5"/>
        <v>0</v>
      </c>
      <c r="J151" s="15"/>
    </row>
    <row r="152" spans="1:10" ht="14.25" customHeight="1">
      <c r="A152" s="17" t="s">
        <v>97</v>
      </c>
      <c r="B152" s="12"/>
      <c r="C152" s="12">
        <v>92109</v>
      </c>
      <c r="D152" s="12"/>
      <c r="E152" s="13">
        <v>20000</v>
      </c>
      <c r="F152" s="14">
        <v>20000</v>
      </c>
      <c r="G152" s="14">
        <v>19861</v>
      </c>
      <c r="H152" s="16">
        <f t="shared" si="4"/>
        <v>0.99305</v>
      </c>
      <c r="I152" s="16">
        <f t="shared" si="5"/>
        <v>0.00164235779766443</v>
      </c>
      <c r="J152" s="10"/>
    </row>
    <row r="153" spans="1:10" ht="27.75" customHeight="1">
      <c r="A153" s="17" t="s">
        <v>98</v>
      </c>
      <c r="B153" s="12"/>
      <c r="C153" s="12"/>
      <c r="D153" s="27" t="s">
        <v>185</v>
      </c>
      <c r="E153" s="13">
        <v>20000</v>
      </c>
      <c r="F153" s="14">
        <v>20000</v>
      </c>
      <c r="G153" s="14">
        <v>19861</v>
      </c>
      <c r="H153" s="16">
        <f t="shared" si="4"/>
        <v>0.99305</v>
      </c>
      <c r="I153" s="16">
        <f t="shared" si="5"/>
        <v>0.00164235779766443</v>
      </c>
      <c r="J153" s="10"/>
    </row>
    <row r="154" spans="1:10" s="121" customFormat="1" ht="13.5" customHeight="1">
      <c r="A154" s="116" t="s">
        <v>288</v>
      </c>
      <c r="B154" s="97" t="s">
        <v>289</v>
      </c>
      <c r="C154" s="97" t="s">
        <v>290</v>
      </c>
      <c r="D154" s="97" t="s">
        <v>291</v>
      </c>
      <c r="E154" s="117" t="s">
        <v>292</v>
      </c>
      <c r="F154" s="118" t="s">
        <v>293</v>
      </c>
      <c r="G154" s="118" t="s">
        <v>294</v>
      </c>
      <c r="H154" s="119" t="s">
        <v>295</v>
      </c>
      <c r="I154" s="158" t="s">
        <v>296</v>
      </c>
      <c r="J154" s="120" t="s">
        <v>298</v>
      </c>
    </row>
    <row r="155" spans="1:10" ht="18.75" customHeight="1">
      <c r="A155" s="17" t="s">
        <v>100</v>
      </c>
      <c r="B155" s="12"/>
      <c r="C155" s="12">
        <v>92116</v>
      </c>
      <c r="D155" s="12"/>
      <c r="E155" s="13">
        <v>50000</v>
      </c>
      <c r="F155" s="14">
        <v>50000</v>
      </c>
      <c r="G155" s="14">
        <v>50000</v>
      </c>
      <c r="H155" s="16">
        <f t="shared" si="4"/>
        <v>1</v>
      </c>
      <c r="I155" s="16">
        <f t="shared" si="5"/>
        <v>0.004134630173869468</v>
      </c>
      <c r="J155" s="10"/>
    </row>
    <row r="156" spans="1:10" ht="27.75" customHeight="1">
      <c r="A156" s="17" t="s">
        <v>98</v>
      </c>
      <c r="B156" s="12"/>
      <c r="C156" s="12"/>
      <c r="D156" s="27" t="s">
        <v>185</v>
      </c>
      <c r="E156" s="13">
        <v>50000</v>
      </c>
      <c r="F156" s="14">
        <v>50000</v>
      </c>
      <c r="G156" s="14">
        <v>50000</v>
      </c>
      <c r="H156" s="16">
        <f t="shared" si="4"/>
        <v>1</v>
      </c>
      <c r="I156" s="16">
        <f t="shared" si="5"/>
        <v>0.004134630173869468</v>
      </c>
      <c r="J156" s="10"/>
    </row>
    <row r="157" spans="1:10" ht="22.5" customHeight="1">
      <c r="A157" s="23" t="s">
        <v>103</v>
      </c>
      <c r="B157" s="24"/>
      <c r="C157" s="24"/>
      <c r="D157" s="24"/>
      <c r="E157" s="25">
        <f>SUM(E150,E141,E112,E91,E80,E46,E39,E26,E15,E4,E9)</f>
        <v>11044880</v>
      </c>
      <c r="F157" s="25">
        <f>SUM(F150,F141,F112,F91,F80,F46,F39,F26,F15,F4,F9,F137)</f>
        <v>11929440</v>
      </c>
      <c r="G157" s="25">
        <f>SUM(G150,G141,G112,G91,G80,G46,G39,G26,G15,G4,G9,G137,G107)</f>
        <v>12092980</v>
      </c>
      <c r="H157" s="82">
        <f t="shared" si="4"/>
        <v>1.0137089419117746</v>
      </c>
      <c r="I157" s="82">
        <f>SUM(I150,I141,I137,I112,I91,I80,I46,I39,I26,I15,I9,I4)</f>
        <v>0.9999640166443673</v>
      </c>
      <c r="J157" s="25">
        <f>SUM(J15,J26,J46,J80,J91,J112)</f>
        <v>876862</v>
      </c>
    </row>
  </sheetData>
  <mergeCells count="4">
    <mergeCell ref="B1:D1"/>
    <mergeCell ref="A1:A2"/>
    <mergeCell ref="E1:E2"/>
    <mergeCell ref="J1:J2"/>
  </mergeCells>
  <printOptions/>
  <pageMargins left="0.5" right="0.49" top="0.984251968503937" bottom="0.82" header="0.5118110236220472" footer="0.5118110236220472"/>
  <pageSetup horizontalDpi="600" verticalDpi="600" orientation="landscape" paperSize="9" r:id="rId3"/>
  <headerFooter alignWithMargins="0">
    <oddHeader xml:space="preserve">&amp;L&amp;"Arial CE,Pogrubiony"&amp;12Tabela Nr 1 do sprawozdania z wykonania budżetu Miasta Radziejów za 2006 rok&amp;"Arial CE,Standardowy"&amp;10 &amp;R&amp;"Arial CE,Pogrubiony"&amp;12                                                                           </oddHeader>
    <oddFooter>&amp;C&amp;P&amp;R&amp;"Arial CE,Pogrubiony"&amp;12Dochody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3"/>
  <sheetViews>
    <sheetView workbookViewId="0" topLeftCell="A1">
      <pane ySplit="2" topLeftCell="BM3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44.375" style="0" customWidth="1"/>
    <col min="5" max="5" width="12.75390625" style="0" customWidth="1"/>
    <col min="6" max="6" width="12.375" style="0" customWidth="1"/>
    <col min="7" max="7" width="12.875" style="0" customWidth="1"/>
    <col min="8" max="8" width="10.875" style="0" customWidth="1"/>
    <col min="9" max="9" width="10.625" style="49" customWidth="1"/>
  </cols>
  <sheetData>
    <row r="1" spans="1:9" ht="12.75" customHeight="1">
      <c r="A1" s="176" t="s">
        <v>0</v>
      </c>
      <c r="B1" s="178" t="s">
        <v>104</v>
      </c>
      <c r="C1" s="179"/>
      <c r="D1" s="180"/>
      <c r="E1" s="181" t="s">
        <v>325</v>
      </c>
      <c r="F1" s="174" t="s">
        <v>105</v>
      </c>
      <c r="G1" s="174" t="s">
        <v>326</v>
      </c>
      <c r="H1" s="172" t="s">
        <v>107</v>
      </c>
      <c r="I1" s="148"/>
    </row>
    <row r="2" spans="1:10" ht="51" customHeight="1">
      <c r="A2" s="177"/>
      <c r="B2" s="30" t="s">
        <v>1</v>
      </c>
      <c r="C2" s="30" t="s">
        <v>2</v>
      </c>
      <c r="D2" s="30" t="s">
        <v>3</v>
      </c>
      <c r="E2" s="175"/>
      <c r="F2" s="175"/>
      <c r="G2" s="175"/>
      <c r="H2" s="173"/>
      <c r="I2" s="157" t="s">
        <v>218</v>
      </c>
      <c r="J2" s="60"/>
    </row>
    <row r="3" spans="1:10" ht="13.5" customHeight="1">
      <c r="A3" s="92" t="s">
        <v>288</v>
      </c>
      <c r="B3" s="30" t="s">
        <v>289</v>
      </c>
      <c r="C3" s="30" t="s">
        <v>290</v>
      </c>
      <c r="D3" s="30" t="s">
        <v>291</v>
      </c>
      <c r="E3" s="91" t="s">
        <v>292</v>
      </c>
      <c r="F3" s="91" t="s">
        <v>293</v>
      </c>
      <c r="G3" s="91" t="s">
        <v>294</v>
      </c>
      <c r="H3" s="92" t="s">
        <v>295</v>
      </c>
      <c r="I3" s="149" t="s">
        <v>296</v>
      </c>
      <c r="J3" s="60"/>
    </row>
    <row r="4" spans="1:9" ht="12.75">
      <c r="A4" s="31" t="s">
        <v>4</v>
      </c>
      <c r="B4" s="32" t="s">
        <v>108</v>
      </c>
      <c r="C4" s="32"/>
      <c r="D4" s="32"/>
      <c r="E4" s="33">
        <v>440</v>
      </c>
      <c r="F4" s="34">
        <f>SUM(F6,F9)</f>
        <v>3091</v>
      </c>
      <c r="G4" s="34">
        <f>SUM(G6,G9)</f>
        <v>3019</v>
      </c>
      <c r="H4" s="35">
        <f>G4/F4</f>
        <v>0.9767065674538984</v>
      </c>
      <c r="I4" s="89">
        <f>G4/12814856.59</f>
        <v>0.00023558593721258335</v>
      </c>
    </row>
    <row r="5" spans="1:9" ht="12.75">
      <c r="A5" s="31"/>
      <c r="B5" s="32"/>
      <c r="C5" s="32"/>
      <c r="D5" s="32"/>
      <c r="E5" s="33"/>
      <c r="F5" s="34"/>
      <c r="G5" s="34"/>
      <c r="H5" s="35"/>
      <c r="I5" s="59"/>
    </row>
    <row r="6" spans="1:9" ht="12.75">
      <c r="A6" s="68" t="s">
        <v>5</v>
      </c>
      <c r="B6" s="37"/>
      <c r="C6" s="53" t="s">
        <v>297</v>
      </c>
      <c r="D6" s="37"/>
      <c r="E6" s="38">
        <v>440</v>
      </c>
      <c r="F6" s="39">
        <v>500</v>
      </c>
      <c r="G6" s="39">
        <v>429</v>
      </c>
      <c r="H6" s="59">
        <f aca="true" t="shared" si="0" ref="H6:H103">G6/F6</f>
        <v>0.858</v>
      </c>
      <c r="I6" s="59">
        <f aca="true" t="shared" si="1" ref="I6:I65">G6/12814856.59</f>
        <v>3.3476769481350866E-05</v>
      </c>
    </row>
    <row r="7" spans="1:9" ht="12.75">
      <c r="A7" s="36" t="s">
        <v>6</v>
      </c>
      <c r="B7" s="37"/>
      <c r="C7" s="37"/>
      <c r="D7" s="37">
        <v>2850</v>
      </c>
      <c r="E7" s="38">
        <v>440</v>
      </c>
      <c r="F7" s="39">
        <v>500</v>
      </c>
      <c r="G7" s="39">
        <v>429</v>
      </c>
      <c r="H7" s="59">
        <f t="shared" si="0"/>
        <v>0.858</v>
      </c>
      <c r="I7" s="59">
        <f t="shared" si="1"/>
        <v>3.3476769481350866E-05</v>
      </c>
    </row>
    <row r="8" spans="1:9" ht="12.75">
      <c r="A8" s="36"/>
      <c r="B8" s="37"/>
      <c r="C8" s="37"/>
      <c r="D8" s="37"/>
      <c r="E8" s="38"/>
      <c r="F8" s="39"/>
      <c r="G8" s="39"/>
      <c r="H8" s="59"/>
      <c r="I8" s="59"/>
    </row>
    <row r="9" spans="1:9" ht="12.75">
      <c r="A9" s="52" t="s">
        <v>17</v>
      </c>
      <c r="B9" s="37"/>
      <c r="C9" s="53" t="s">
        <v>300</v>
      </c>
      <c r="D9" s="37"/>
      <c r="E9" s="38">
        <v>0</v>
      </c>
      <c r="F9" s="39">
        <v>2591</v>
      </c>
      <c r="G9" s="39">
        <v>2590</v>
      </c>
      <c r="H9" s="59">
        <f t="shared" si="0"/>
        <v>0.9996140486298727</v>
      </c>
      <c r="I9" s="59">
        <f t="shared" si="1"/>
        <v>0.00020210916773123248</v>
      </c>
    </row>
    <row r="10" spans="1:9" ht="12.75">
      <c r="A10" s="52" t="s">
        <v>28</v>
      </c>
      <c r="B10" s="37"/>
      <c r="C10" s="37"/>
      <c r="D10" s="53" t="s">
        <v>118</v>
      </c>
      <c r="E10" s="38">
        <v>0</v>
      </c>
      <c r="F10" s="39">
        <v>2540</v>
      </c>
      <c r="G10" s="39">
        <v>2540</v>
      </c>
      <c r="H10" s="59">
        <f t="shared" si="0"/>
        <v>1</v>
      </c>
      <c r="I10" s="59">
        <f t="shared" si="1"/>
        <v>0.00019820744634645965</v>
      </c>
    </row>
    <row r="11" spans="1:9" ht="12.75">
      <c r="A11" s="52" t="s">
        <v>10</v>
      </c>
      <c r="B11" s="37"/>
      <c r="C11" s="37"/>
      <c r="D11" s="53" t="s">
        <v>121</v>
      </c>
      <c r="E11" s="38">
        <v>0</v>
      </c>
      <c r="F11" s="39">
        <v>19</v>
      </c>
      <c r="G11" s="39">
        <v>18</v>
      </c>
      <c r="H11" s="59">
        <f t="shared" si="0"/>
        <v>0.9473684210526315</v>
      </c>
      <c r="I11" s="59">
        <f t="shared" si="1"/>
        <v>1.404619698518218E-06</v>
      </c>
    </row>
    <row r="12" spans="1:9" ht="12.75">
      <c r="A12" s="52" t="s">
        <v>13</v>
      </c>
      <c r="B12" s="37"/>
      <c r="C12" s="37"/>
      <c r="D12" s="53" t="s">
        <v>116</v>
      </c>
      <c r="E12" s="38">
        <v>0</v>
      </c>
      <c r="F12" s="39">
        <v>32</v>
      </c>
      <c r="G12" s="39">
        <v>32</v>
      </c>
      <c r="H12" s="59">
        <f t="shared" si="0"/>
        <v>1</v>
      </c>
      <c r="I12" s="59">
        <f t="shared" si="1"/>
        <v>2.49710168625461E-06</v>
      </c>
    </row>
    <row r="13" spans="1:9" ht="12.75">
      <c r="A13" s="52"/>
      <c r="B13" s="37"/>
      <c r="C13" s="37"/>
      <c r="D13" s="53"/>
      <c r="E13" s="38"/>
      <c r="F13" s="39"/>
      <c r="G13" s="39"/>
      <c r="H13" s="59"/>
      <c r="I13" s="59"/>
    </row>
    <row r="14" spans="1:9" ht="16.5" customHeight="1">
      <c r="A14" s="31" t="s">
        <v>7</v>
      </c>
      <c r="B14" s="32">
        <v>600</v>
      </c>
      <c r="C14" s="32"/>
      <c r="D14" s="32"/>
      <c r="E14" s="33">
        <f>SUM(E17:E25)</f>
        <v>550854</v>
      </c>
      <c r="F14" s="34">
        <f>SUM(F17:F25)</f>
        <v>647510</v>
      </c>
      <c r="G14" s="34">
        <f>SUM(G17:G25)</f>
        <v>634307</v>
      </c>
      <c r="H14" s="35">
        <f t="shared" si="0"/>
        <v>0.9796095813192074</v>
      </c>
      <c r="I14" s="89">
        <f t="shared" si="1"/>
        <v>0.049497783728221965</v>
      </c>
    </row>
    <row r="15" spans="1:9" ht="12.75">
      <c r="A15" s="31"/>
      <c r="B15" s="32"/>
      <c r="C15" s="32"/>
      <c r="D15" s="32"/>
      <c r="E15" s="33"/>
      <c r="F15" s="34"/>
      <c r="G15" s="34"/>
      <c r="H15" s="35"/>
      <c r="I15" s="59"/>
    </row>
    <row r="16" spans="1:9" ht="12.75">
      <c r="A16" s="68" t="s">
        <v>8</v>
      </c>
      <c r="B16" s="37"/>
      <c r="C16" s="37">
        <v>60016</v>
      </c>
      <c r="D16" s="37"/>
      <c r="E16" s="65">
        <f>SUM(E17:E25)</f>
        <v>550854</v>
      </c>
      <c r="F16" s="41">
        <f>SUM(F17:F24)</f>
        <v>647510</v>
      </c>
      <c r="G16" s="41">
        <f>SUM(G17:G24)</f>
        <v>634307</v>
      </c>
      <c r="H16" s="59">
        <f t="shared" si="0"/>
        <v>0.9796095813192074</v>
      </c>
      <c r="I16" s="59">
        <f t="shared" si="1"/>
        <v>0.049497783728221965</v>
      </c>
    </row>
    <row r="17" spans="1:9" ht="12.75">
      <c r="A17" s="83" t="s">
        <v>24</v>
      </c>
      <c r="B17" s="37"/>
      <c r="C17" s="37"/>
      <c r="D17" s="53" t="s">
        <v>119</v>
      </c>
      <c r="E17" s="44">
        <v>310</v>
      </c>
      <c r="F17" s="41">
        <v>360</v>
      </c>
      <c r="G17" s="41">
        <v>359</v>
      </c>
      <c r="H17" s="59">
        <f t="shared" si="0"/>
        <v>0.9972222222222222</v>
      </c>
      <c r="I17" s="59">
        <f t="shared" si="1"/>
        <v>2.8014359542668905E-05</v>
      </c>
    </row>
    <row r="18" spans="1:9" ht="12.75">
      <c r="A18" s="83" t="s">
        <v>25</v>
      </c>
      <c r="B18" s="37"/>
      <c r="C18" s="37"/>
      <c r="D18" s="53" t="s">
        <v>120</v>
      </c>
      <c r="E18" s="44">
        <v>44</v>
      </c>
      <c r="F18" s="41">
        <v>52</v>
      </c>
      <c r="G18" s="41">
        <v>51</v>
      </c>
      <c r="H18" s="59">
        <f t="shared" si="0"/>
        <v>0.9807692307692307</v>
      </c>
      <c r="I18" s="59">
        <f t="shared" si="1"/>
        <v>3.9797558124682845E-06</v>
      </c>
    </row>
    <row r="19" spans="1:9" ht="12.75">
      <c r="A19" s="83" t="s">
        <v>250</v>
      </c>
      <c r="B19" s="37"/>
      <c r="C19" s="37"/>
      <c r="D19" s="53" t="s">
        <v>251</v>
      </c>
      <c r="E19" s="44">
        <v>1800</v>
      </c>
      <c r="F19" s="41">
        <v>6062</v>
      </c>
      <c r="G19" s="41">
        <v>5458</v>
      </c>
      <c r="H19" s="59">
        <f t="shared" si="0"/>
        <v>0.9003629165291983</v>
      </c>
      <c r="I19" s="59">
        <f t="shared" si="1"/>
        <v>0.0004259119063618019</v>
      </c>
    </row>
    <row r="20" spans="1:9" ht="12.75">
      <c r="A20" s="36" t="s">
        <v>10</v>
      </c>
      <c r="B20" s="37"/>
      <c r="C20" s="37"/>
      <c r="D20" s="37">
        <v>4210</v>
      </c>
      <c r="E20" s="38">
        <v>95000</v>
      </c>
      <c r="F20" s="39">
        <v>30000</v>
      </c>
      <c r="G20" s="41">
        <v>24519</v>
      </c>
      <c r="H20" s="59">
        <f t="shared" si="0"/>
        <v>0.8173</v>
      </c>
      <c r="I20" s="59">
        <f t="shared" si="1"/>
        <v>0.0019133261326648994</v>
      </c>
    </row>
    <row r="21" spans="1:9" ht="12.75">
      <c r="A21" s="36" t="s">
        <v>12</v>
      </c>
      <c r="B21" s="37"/>
      <c r="C21" s="37"/>
      <c r="D21" s="37">
        <v>4270</v>
      </c>
      <c r="E21" s="38">
        <v>320000</v>
      </c>
      <c r="F21" s="39">
        <v>364980</v>
      </c>
      <c r="G21" s="41">
        <v>364949</v>
      </c>
      <c r="H21" s="59">
        <f t="shared" si="0"/>
        <v>0.9999150638391144</v>
      </c>
      <c r="I21" s="59">
        <f t="shared" si="1"/>
        <v>0.028478586353029176</v>
      </c>
    </row>
    <row r="22" spans="1:9" ht="12.75">
      <c r="A22" s="36" t="s">
        <v>13</v>
      </c>
      <c r="B22" s="37"/>
      <c r="C22" s="37"/>
      <c r="D22" s="37">
        <v>4300</v>
      </c>
      <c r="E22" s="38">
        <v>94000</v>
      </c>
      <c r="F22" s="39">
        <v>209260</v>
      </c>
      <c r="G22" s="41">
        <v>202298</v>
      </c>
      <c r="H22" s="59">
        <f t="shared" si="0"/>
        <v>0.9667303832552805</v>
      </c>
      <c r="I22" s="59">
        <f t="shared" si="1"/>
        <v>0.01578620865393547</v>
      </c>
    </row>
    <row r="23" spans="1:9" ht="12.75">
      <c r="A23" s="52" t="s">
        <v>34</v>
      </c>
      <c r="B23" s="37"/>
      <c r="C23" s="37"/>
      <c r="D23" s="53" t="s">
        <v>132</v>
      </c>
      <c r="E23" s="38">
        <v>4700</v>
      </c>
      <c r="F23" s="39">
        <v>4100</v>
      </c>
      <c r="G23" s="41">
        <v>3978</v>
      </c>
      <c r="H23" s="59">
        <f t="shared" si="0"/>
        <v>0.9702439024390244</v>
      </c>
      <c r="I23" s="59">
        <f t="shared" si="1"/>
        <v>0.0003104209533725262</v>
      </c>
    </row>
    <row r="24" spans="1:9" ht="12.75">
      <c r="A24" s="52" t="s">
        <v>271</v>
      </c>
      <c r="B24" s="37"/>
      <c r="C24" s="37"/>
      <c r="D24" s="53" t="s">
        <v>129</v>
      </c>
      <c r="E24" s="38">
        <v>35000</v>
      </c>
      <c r="F24" s="39">
        <v>32696</v>
      </c>
      <c r="G24" s="41">
        <v>32695</v>
      </c>
      <c r="H24" s="59">
        <f t="shared" si="0"/>
        <v>0.9999694152189871</v>
      </c>
      <c r="I24" s="59">
        <f t="shared" si="1"/>
        <v>0.002551335613502952</v>
      </c>
    </row>
    <row r="25" spans="1:9" ht="12.75">
      <c r="A25" s="56"/>
      <c r="B25" s="37"/>
      <c r="C25" s="37"/>
      <c r="D25" s="53"/>
      <c r="E25" s="38"/>
      <c r="F25" s="39"/>
      <c r="G25" s="41"/>
      <c r="H25" s="59"/>
      <c r="I25" s="59"/>
    </row>
    <row r="26" spans="1:9" ht="16.5" customHeight="1">
      <c r="A26" s="31" t="s">
        <v>14</v>
      </c>
      <c r="B26" s="32">
        <v>700</v>
      </c>
      <c r="C26" s="32"/>
      <c r="D26" s="32"/>
      <c r="E26" s="33">
        <f>SUM(E28,E39)</f>
        <v>384054</v>
      </c>
      <c r="F26" s="33">
        <f>SUM(F28,F39)</f>
        <v>379678</v>
      </c>
      <c r="G26" s="33">
        <f>SUM(G28,G39)</f>
        <v>366375</v>
      </c>
      <c r="H26" s="35">
        <f t="shared" si="0"/>
        <v>0.96496241552052</v>
      </c>
      <c r="I26" s="89">
        <f t="shared" si="1"/>
        <v>0.028589863446922898</v>
      </c>
    </row>
    <row r="27" spans="1:9" ht="12.75">
      <c r="A27" s="31"/>
      <c r="B27" s="32"/>
      <c r="C27" s="32"/>
      <c r="D27" s="32"/>
      <c r="E27" s="33"/>
      <c r="F27" s="33"/>
      <c r="G27" s="33"/>
      <c r="H27" s="35"/>
      <c r="I27" s="59"/>
    </row>
    <row r="28" spans="1:9" ht="12.75">
      <c r="A28" s="68" t="s">
        <v>15</v>
      </c>
      <c r="B28" s="37"/>
      <c r="C28" s="37">
        <v>70005</v>
      </c>
      <c r="D28" s="37"/>
      <c r="E28" s="38">
        <f>SUM(E29:E38)</f>
        <v>327600</v>
      </c>
      <c r="F28" s="38">
        <f>SUM(F29:F38)</f>
        <v>323724</v>
      </c>
      <c r="G28" s="38">
        <f>SUM(G29:G38)</f>
        <v>310583</v>
      </c>
      <c r="H28" s="59">
        <f t="shared" si="0"/>
        <v>0.9594067786138809</v>
      </c>
      <c r="I28" s="59">
        <f t="shared" si="1"/>
        <v>0.024236166656937983</v>
      </c>
    </row>
    <row r="29" spans="1:9" ht="12.75">
      <c r="A29" s="36" t="s">
        <v>10</v>
      </c>
      <c r="B29" s="37"/>
      <c r="C29" s="37"/>
      <c r="D29" s="37">
        <v>4210</v>
      </c>
      <c r="E29" s="38">
        <v>2500</v>
      </c>
      <c r="F29" s="39">
        <v>2500</v>
      </c>
      <c r="G29" s="39">
        <v>1201</v>
      </c>
      <c r="H29" s="59">
        <f t="shared" si="0"/>
        <v>0.4804</v>
      </c>
      <c r="I29" s="59">
        <f t="shared" si="1"/>
        <v>9.371934766224333E-05</v>
      </c>
    </row>
    <row r="30" spans="1:9" ht="12.75">
      <c r="A30" s="52" t="s">
        <v>11</v>
      </c>
      <c r="B30" s="37"/>
      <c r="C30" s="37"/>
      <c r="D30" s="53" t="s">
        <v>224</v>
      </c>
      <c r="E30" s="38">
        <v>0</v>
      </c>
      <c r="F30" s="39">
        <v>500</v>
      </c>
      <c r="G30" s="39">
        <v>297</v>
      </c>
      <c r="H30" s="59">
        <f t="shared" si="0"/>
        <v>0.594</v>
      </c>
      <c r="I30" s="59">
        <f t="shared" si="1"/>
        <v>2.3176225025550598E-05</v>
      </c>
    </row>
    <row r="31" spans="1:9" ht="12.75">
      <c r="A31" s="52" t="s">
        <v>12</v>
      </c>
      <c r="B31" s="37"/>
      <c r="C31" s="37"/>
      <c r="D31" s="53" t="s">
        <v>192</v>
      </c>
      <c r="E31" s="38">
        <v>25000</v>
      </c>
      <c r="F31" s="39">
        <v>23225</v>
      </c>
      <c r="G31" s="39">
        <v>22564</v>
      </c>
      <c r="H31" s="59">
        <f t="shared" si="0"/>
        <v>0.9715392895586652</v>
      </c>
      <c r="I31" s="59">
        <f t="shared" si="1"/>
        <v>0.001760768826520282</v>
      </c>
    </row>
    <row r="32" spans="1:9" ht="12.75">
      <c r="A32" s="36" t="s">
        <v>13</v>
      </c>
      <c r="B32" s="37"/>
      <c r="C32" s="37"/>
      <c r="D32" s="37">
        <v>4300</v>
      </c>
      <c r="E32" s="38">
        <v>67000</v>
      </c>
      <c r="F32" s="39">
        <v>51103</v>
      </c>
      <c r="G32" s="39">
        <v>44314</v>
      </c>
      <c r="H32" s="59">
        <f t="shared" si="0"/>
        <v>0.8671506565172299</v>
      </c>
      <c r="I32" s="59">
        <f t="shared" si="1"/>
        <v>0.003458017628896462</v>
      </c>
    </row>
    <row r="33" spans="1:10" ht="13.5" customHeight="1">
      <c r="A33" s="94" t="s">
        <v>288</v>
      </c>
      <c r="B33" s="30" t="s">
        <v>289</v>
      </c>
      <c r="C33" s="30" t="s">
        <v>290</v>
      </c>
      <c r="D33" s="30" t="s">
        <v>291</v>
      </c>
      <c r="E33" s="93" t="s">
        <v>292</v>
      </c>
      <c r="F33" s="93" t="s">
        <v>293</v>
      </c>
      <c r="G33" s="93" t="s">
        <v>294</v>
      </c>
      <c r="H33" s="94" t="s">
        <v>295</v>
      </c>
      <c r="I33" s="147" t="s">
        <v>296</v>
      </c>
      <c r="J33" s="60"/>
    </row>
    <row r="34" spans="1:9" ht="12.75">
      <c r="A34" s="36" t="s">
        <v>34</v>
      </c>
      <c r="B34" s="37"/>
      <c r="C34" s="37"/>
      <c r="D34" s="37" t="s">
        <v>132</v>
      </c>
      <c r="E34" s="38">
        <v>7500</v>
      </c>
      <c r="F34" s="39">
        <v>6600</v>
      </c>
      <c r="G34" s="39">
        <v>5089</v>
      </c>
      <c r="H34" s="59">
        <f t="shared" si="0"/>
        <v>0.7710606060606061</v>
      </c>
      <c r="I34" s="59">
        <f t="shared" si="1"/>
        <v>0.00039711720254217845</v>
      </c>
    </row>
    <row r="35" spans="1:9" ht="12.75">
      <c r="A35" s="36" t="s">
        <v>18</v>
      </c>
      <c r="B35" s="37"/>
      <c r="C35" s="37"/>
      <c r="D35" s="37" t="s">
        <v>133</v>
      </c>
      <c r="E35" s="38">
        <v>100</v>
      </c>
      <c r="F35" s="39">
        <v>100</v>
      </c>
      <c r="G35" s="39">
        <v>0</v>
      </c>
      <c r="H35" s="59">
        <f t="shared" si="0"/>
        <v>0</v>
      </c>
      <c r="I35" s="59">
        <f t="shared" si="1"/>
        <v>0</v>
      </c>
    </row>
    <row r="36" spans="1:9" ht="12.75">
      <c r="A36" s="52" t="s">
        <v>134</v>
      </c>
      <c r="B36" s="37"/>
      <c r="C36" s="37"/>
      <c r="D36" s="53" t="s">
        <v>135</v>
      </c>
      <c r="E36" s="38">
        <v>500</v>
      </c>
      <c r="F36" s="39">
        <v>7500</v>
      </c>
      <c r="G36" s="39">
        <v>4923</v>
      </c>
      <c r="H36" s="59">
        <f t="shared" si="0"/>
        <v>0.6564</v>
      </c>
      <c r="I36" s="59">
        <f t="shared" si="1"/>
        <v>0.00038416348754473264</v>
      </c>
    </row>
    <row r="37" spans="1:9" ht="12.75">
      <c r="A37" s="52" t="s">
        <v>130</v>
      </c>
      <c r="B37" s="37"/>
      <c r="C37" s="37"/>
      <c r="D37" s="53" t="s">
        <v>129</v>
      </c>
      <c r="E37" s="38">
        <v>225000</v>
      </c>
      <c r="F37" s="39">
        <v>232196</v>
      </c>
      <c r="G37" s="39">
        <v>232195</v>
      </c>
      <c r="H37" s="59">
        <f t="shared" si="0"/>
        <v>0.9999956932935968</v>
      </c>
      <c r="I37" s="59">
        <f t="shared" si="1"/>
        <v>0.018119203938746536</v>
      </c>
    </row>
    <row r="38" spans="1:9" ht="12.75">
      <c r="A38" s="52"/>
      <c r="B38" s="37"/>
      <c r="C38" s="37"/>
      <c r="D38" s="53"/>
      <c r="E38" s="38"/>
      <c r="F38" s="39"/>
      <c r="G38" s="39"/>
      <c r="H38" s="59"/>
      <c r="I38" s="59"/>
    </row>
    <row r="39" spans="1:9" ht="12.75">
      <c r="A39" s="68" t="s">
        <v>17</v>
      </c>
      <c r="B39" s="37"/>
      <c r="C39" s="37">
        <v>70095</v>
      </c>
      <c r="D39" s="37"/>
      <c r="E39" s="38">
        <f>SUM(E40:E42)</f>
        <v>56454</v>
      </c>
      <c r="F39" s="38">
        <f>SUM(F40:F42)</f>
        <v>55954</v>
      </c>
      <c r="G39" s="38">
        <f>SUM(G40:G42)</f>
        <v>55792</v>
      </c>
      <c r="H39" s="59">
        <f t="shared" si="0"/>
        <v>0.9971047646280874</v>
      </c>
      <c r="I39" s="59">
        <f t="shared" si="1"/>
        <v>0.004353696789984912</v>
      </c>
    </row>
    <row r="40" spans="1:9" ht="12.75">
      <c r="A40" s="36" t="s">
        <v>18</v>
      </c>
      <c r="B40" s="37"/>
      <c r="C40" s="37"/>
      <c r="D40" s="37">
        <v>4580</v>
      </c>
      <c r="E40" s="38">
        <v>5285</v>
      </c>
      <c r="F40" s="39">
        <v>4785</v>
      </c>
      <c r="G40" s="39">
        <v>4624</v>
      </c>
      <c r="H40" s="59">
        <f t="shared" si="0"/>
        <v>0.9663531870428422</v>
      </c>
      <c r="I40" s="59">
        <f t="shared" si="1"/>
        <v>0.00036083119366379116</v>
      </c>
    </row>
    <row r="41" spans="1:9" ht="12.75">
      <c r="A41" s="52" t="s">
        <v>272</v>
      </c>
      <c r="B41" s="37"/>
      <c r="C41" s="37"/>
      <c r="D41" s="53" t="s">
        <v>129</v>
      </c>
      <c r="E41" s="38">
        <v>26009</v>
      </c>
      <c r="F41" s="39">
        <v>26009</v>
      </c>
      <c r="G41" s="39">
        <v>26008</v>
      </c>
      <c r="H41" s="59">
        <f t="shared" si="0"/>
        <v>0.9999615517705409</v>
      </c>
      <c r="I41" s="59">
        <f t="shared" si="1"/>
        <v>0.0020295193955034343</v>
      </c>
    </row>
    <row r="42" spans="1:9" ht="25.5">
      <c r="A42" s="40" t="s">
        <v>19</v>
      </c>
      <c r="B42" s="37"/>
      <c r="C42" s="37"/>
      <c r="D42" s="37">
        <v>6060</v>
      </c>
      <c r="E42" s="38">
        <v>25160</v>
      </c>
      <c r="F42" s="39">
        <v>25160</v>
      </c>
      <c r="G42" s="39">
        <v>25160</v>
      </c>
      <c r="H42" s="59">
        <f t="shared" si="0"/>
        <v>1</v>
      </c>
      <c r="I42" s="59">
        <f t="shared" si="1"/>
        <v>0.001963346200817687</v>
      </c>
    </row>
    <row r="43" spans="1:9" ht="12.75">
      <c r="A43" s="40"/>
      <c r="B43" s="37"/>
      <c r="C43" s="37"/>
      <c r="D43" s="37"/>
      <c r="E43" s="38"/>
      <c r="F43" s="39"/>
      <c r="G43" s="39"/>
      <c r="H43" s="59"/>
      <c r="I43" s="59"/>
    </row>
    <row r="44" spans="1:9" ht="16.5" customHeight="1">
      <c r="A44" s="31" t="s">
        <v>20</v>
      </c>
      <c r="B44" s="32">
        <v>750</v>
      </c>
      <c r="C44" s="32"/>
      <c r="D44" s="32"/>
      <c r="E44" s="33">
        <f>SUM(E46,E57,E62,E93)</f>
        <v>1201014</v>
      </c>
      <c r="F44" s="33">
        <f>SUM(F46,F57,F62,F93,F89)</f>
        <v>1315556</v>
      </c>
      <c r="G44" s="33">
        <f>SUM(G46,G57,G62,G93,G89)</f>
        <v>1258355</v>
      </c>
      <c r="H44" s="35">
        <f t="shared" si="0"/>
        <v>0.9565195248244849</v>
      </c>
      <c r="I44" s="89">
        <f t="shared" si="1"/>
        <v>0.09819501226271624</v>
      </c>
    </row>
    <row r="45" spans="1:9" ht="12.75">
      <c r="A45" s="31"/>
      <c r="B45" s="32"/>
      <c r="C45" s="32"/>
      <c r="D45" s="32"/>
      <c r="E45" s="33"/>
      <c r="F45" s="33"/>
      <c r="G45" s="33"/>
      <c r="H45" s="35"/>
      <c r="I45" s="59"/>
    </row>
    <row r="46" spans="1:9" ht="12.75">
      <c r="A46" s="68" t="s">
        <v>21</v>
      </c>
      <c r="B46" s="37"/>
      <c r="C46" s="37">
        <v>75011</v>
      </c>
      <c r="D46" s="37"/>
      <c r="E46" s="38">
        <f>SUM(E47:E55)</f>
        <v>80474</v>
      </c>
      <c r="F46" s="38">
        <f>SUM(F47:F55)</f>
        <v>89474</v>
      </c>
      <c r="G46" s="38">
        <f>SUM(G47:G55)</f>
        <v>84659</v>
      </c>
      <c r="H46" s="59">
        <f t="shared" si="0"/>
        <v>0.9461854840512327</v>
      </c>
      <c r="I46" s="59">
        <f t="shared" si="1"/>
        <v>0.006606316614269657</v>
      </c>
    </row>
    <row r="47" spans="1:9" ht="12.75">
      <c r="A47" s="36" t="s">
        <v>22</v>
      </c>
      <c r="B47" s="37"/>
      <c r="C47" s="37"/>
      <c r="D47" s="37">
        <v>4010</v>
      </c>
      <c r="E47" s="38">
        <v>48000</v>
      </c>
      <c r="F47" s="39">
        <v>48000</v>
      </c>
      <c r="G47" s="39">
        <v>46122</v>
      </c>
      <c r="H47" s="59">
        <f t="shared" si="0"/>
        <v>0.960875</v>
      </c>
      <c r="I47" s="59">
        <f t="shared" si="1"/>
        <v>0.0035991038741698474</v>
      </c>
    </row>
    <row r="48" spans="1:9" ht="12.75">
      <c r="A48" s="36" t="s">
        <v>23</v>
      </c>
      <c r="B48" s="37"/>
      <c r="C48" s="37"/>
      <c r="D48" s="37">
        <v>4040</v>
      </c>
      <c r="E48" s="38">
        <v>3950</v>
      </c>
      <c r="F48" s="39">
        <v>3940</v>
      </c>
      <c r="G48" s="39">
        <v>3940</v>
      </c>
      <c r="H48" s="59">
        <f t="shared" si="0"/>
        <v>1</v>
      </c>
      <c r="I48" s="59">
        <f t="shared" si="1"/>
        <v>0.0003074556451200988</v>
      </c>
    </row>
    <row r="49" spans="1:9" ht="12.75">
      <c r="A49" s="36" t="s">
        <v>24</v>
      </c>
      <c r="B49" s="37"/>
      <c r="C49" s="37"/>
      <c r="D49" s="37">
        <v>4110</v>
      </c>
      <c r="E49" s="38">
        <v>8950</v>
      </c>
      <c r="F49" s="39">
        <v>9950</v>
      </c>
      <c r="G49" s="39">
        <v>9371</v>
      </c>
      <c r="H49" s="59">
        <f t="shared" si="0"/>
        <v>0.9418090452261306</v>
      </c>
      <c r="I49" s="59">
        <f t="shared" si="1"/>
        <v>0.0007312606219341234</v>
      </c>
    </row>
    <row r="50" spans="1:9" ht="12.75">
      <c r="A50" s="36" t="s">
        <v>25</v>
      </c>
      <c r="B50" s="37"/>
      <c r="C50" s="37"/>
      <c r="D50" s="37">
        <v>4120</v>
      </c>
      <c r="E50" s="38">
        <v>1274</v>
      </c>
      <c r="F50" s="39">
        <v>1274</v>
      </c>
      <c r="G50" s="39">
        <v>1211</v>
      </c>
      <c r="H50" s="59">
        <f t="shared" si="0"/>
        <v>0.9505494505494505</v>
      </c>
      <c r="I50" s="59">
        <f t="shared" si="1"/>
        <v>9.449969193919789E-05</v>
      </c>
    </row>
    <row r="51" spans="1:9" ht="12.75">
      <c r="A51" s="36" t="s">
        <v>10</v>
      </c>
      <c r="B51" s="37"/>
      <c r="C51" s="37"/>
      <c r="D51" s="37" t="s">
        <v>121</v>
      </c>
      <c r="E51" s="38">
        <v>8000</v>
      </c>
      <c r="F51" s="39">
        <v>12310</v>
      </c>
      <c r="G51" s="39">
        <v>11002</v>
      </c>
      <c r="H51" s="59">
        <f t="shared" si="0"/>
        <v>0.8937449228269699</v>
      </c>
      <c r="I51" s="59">
        <f t="shared" si="1"/>
        <v>0.000858534773505413</v>
      </c>
    </row>
    <row r="52" spans="1:9" ht="12.75">
      <c r="A52" s="52" t="s">
        <v>72</v>
      </c>
      <c r="B52" s="37"/>
      <c r="C52" s="37"/>
      <c r="D52" s="53" t="s">
        <v>195</v>
      </c>
      <c r="E52" s="38">
        <v>150</v>
      </c>
      <c r="F52" s="39">
        <v>250</v>
      </c>
      <c r="G52" s="39">
        <v>75</v>
      </c>
      <c r="H52" s="59">
        <f t="shared" si="0"/>
        <v>0.3</v>
      </c>
      <c r="I52" s="59">
        <f t="shared" si="1"/>
        <v>5.852582077159242E-06</v>
      </c>
    </row>
    <row r="53" spans="1:9" ht="12.75">
      <c r="A53" s="52" t="s">
        <v>13</v>
      </c>
      <c r="B53" s="37"/>
      <c r="C53" s="37"/>
      <c r="D53" s="53" t="s">
        <v>116</v>
      </c>
      <c r="E53" s="38">
        <v>8000</v>
      </c>
      <c r="F53" s="39">
        <v>11500</v>
      </c>
      <c r="G53" s="39">
        <v>11014</v>
      </c>
      <c r="H53" s="59">
        <f t="shared" si="0"/>
        <v>0.9577391304347826</v>
      </c>
      <c r="I53" s="59">
        <f t="shared" si="1"/>
        <v>0.0008594711866377585</v>
      </c>
    </row>
    <row r="54" spans="1:9" ht="12.75">
      <c r="A54" s="52" t="s">
        <v>33</v>
      </c>
      <c r="B54" s="37"/>
      <c r="C54" s="37"/>
      <c r="D54" s="53" t="s">
        <v>123</v>
      </c>
      <c r="E54" s="38">
        <v>500</v>
      </c>
      <c r="F54" s="39">
        <v>400</v>
      </c>
      <c r="G54" s="39">
        <v>77</v>
      </c>
      <c r="H54" s="59">
        <f t="shared" si="0"/>
        <v>0.1925</v>
      </c>
      <c r="I54" s="59">
        <f t="shared" si="1"/>
        <v>6.008650932550155E-06</v>
      </c>
    </row>
    <row r="55" spans="1:9" ht="12.75">
      <c r="A55" s="36" t="s">
        <v>26</v>
      </c>
      <c r="B55" s="37"/>
      <c r="C55" s="37"/>
      <c r="D55" s="37">
        <v>4440</v>
      </c>
      <c r="E55" s="38">
        <v>1650</v>
      </c>
      <c r="F55" s="39">
        <v>1850</v>
      </c>
      <c r="G55" s="39">
        <v>1847</v>
      </c>
      <c r="H55" s="59">
        <f t="shared" si="0"/>
        <v>0.9983783783783784</v>
      </c>
      <c r="I55" s="59">
        <f t="shared" si="1"/>
        <v>0.00014412958795350826</v>
      </c>
    </row>
    <row r="56" spans="1:9" ht="12.75">
      <c r="A56" s="36"/>
      <c r="B56" s="37"/>
      <c r="C56" s="37"/>
      <c r="D56" s="37"/>
      <c r="E56" s="38"/>
      <c r="F56" s="39"/>
      <c r="G56" s="39"/>
      <c r="H56" s="59"/>
      <c r="I56" s="59"/>
    </row>
    <row r="57" spans="1:9" ht="12.75">
      <c r="A57" s="68" t="s">
        <v>27</v>
      </c>
      <c r="B57" s="37"/>
      <c r="C57" s="37">
        <v>75022</v>
      </c>
      <c r="D57" s="37"/>
      <c r="E57" s="38">
        <f>SUM(E58:E60)</f>
        <v>32000</v>
      </c>
      <c r="F57" s="38">
        <f>SUM(F58:F60)</f>
        <v>36250</v>
      </c>
      <c r="G57" s="38">
        <f>SUM(G58:G60)</f>
        <v>34739</v>
      </c>
      <c r="H57" s="59">
        <f t="shared" si="0"/>
        <v>0.9583172413793103</v>
      </c>
      <c r="I57" s="59">
        <f t="shared" si="1"/>
        <v>0.0027108379837124654</v>
      </c>
    </row>
    <row r="58" spans="1:9" ht="12.75">
      <c r="A58" s="36" t="s">
        <v>28</v>
      </c>
      <c r="B58" s="37"/>
      <c r="C58" s="37"/>
      <c r="D58" s="37">
        <v>3030</v>
      </c>
      <c r="E58" s="38">
        <v>28000</v>
      </c>
      <c r="F58" s="39">
        <v>30250</v>
      </c>
      <c r="G58" s="39">
        <v>29610</v>
      </c>
      <c r="H58" s="59">
        <f t="shared" si="0"/>
        <v>0.9788429752066116</v>
      </c>
      <c r="I58" s="59">
        <f t="shared" si="1"/>
        <v>0.002310599404062469</v>
      </c>
    </row>
    <row r="59" spans="1:9" ht="12.75">
      <c r="A59" s="36" t="s">
        <v>10</v>
      </c>
      <c r="B59" s="37"/>
      <c r="C59" s="37"/>
      <c r="D59" s="37">
        <v>4210</v>
      </c>
      <c r="E59" s="38">
        <v>1500</v>
      </c>
      <c r="F59" s="39">
        <v>3200</v>
      </c>
      <c r="G59" s="39">
        <v>2873</v>
      </c>
      <c r="H59" s="59">
        <f t="shared" si="0"/>
        <v>0.8978125</v>
      </c>
      <c r="I59" s="59">
        <f t="shared" si="1"/>
        <v>0.0002241929107690467</v>
      </c>
    </row>
    <row r="60" spans="1:9" ht="12.75">
      <c r="A60" s="36" t="s">
        <v>13</v>
      </c>
      <c r="B60" s="37"/>
      <c r="C60" s="37"/>
      <c r="D60" s="37" t="s">
        <v>116</v>
      </c>
      <c r="E60" s="38">
        <v>2500</v>
      </c>
      <c r="F60" s="39">
        <v>2800</v>
      </c>
      <c r="G60" s="39">
        <v>2256</v>
      </c>
      <c r="H60" s="59">
        <f t="shared" si="0"/>
        <v>0.8057142857142857</v>
      </c>
      <c r="I60" s="59">
        <f t="shared" si="1"/>
        <v>0.00017604566888095</v>
      </c>
    </row>
    <row r="61" spans="1:9" ht="12.75">
      <c r="A61" s="36"/>
      <c r="B61" s="37"/>
      <c r="C61" s="37"/>
      <c r="D61" s="37"/>
      <c r="E61" s="38"/>
      <c r="F61" s="39"/>
      <c r="G61" s="39"/>
      <c r="H61" s="59"/>
      <c r="I61" s="59"/>
    </row>
    <row r="62" spans="1:9" ht="15.75" customHeight="1">
      <c r="A62" s="68" t="s">
        <v>29</v>
      </c>
      <c r="B62" s="37"/>
      <c r="C62" s="37">
        <v>75023</v>
      </c>
      <c r="D62" s="37"/>
      <c r="E62" s="38">
        <f>SUM(E63:E87)</f>
        <v>1074040</v>
      </c>
      <c r="F62" s="38">
        <f>SUM(F63:F87)</f>
        <v>1166332</v>
      </c>
      <c r="G62" s="38">
        <f>SUM(G63:G87)</f>
        <v>1117536</v>
      </c>
      <c r="H62" s="59">
        <f t="shared" si="0"/>
        <v>0.9581628558592237</v>
      </c>
      <c r="I62" s="59">
        <f t="shared" si="1"/>
        <v>0.08720628218906974</v>
      </c>
    </row>
    <row r="63" spans="1:9" ht="12.75">
      <c r="A63" s="36" t="s">
        <v>31</v>
      </c>
      <c r="B63" s="37"/>
      <c r="C63" s="37"/>
      <c r="D63" s="37">
        <v>3020</v>
      </c>
      <c r="E63" s="38">
        <v>3200</v>
      </c>
      <c r="F63" s="39">
        <v>4200</v>
      </c>
      <c r="G63" s="39">
        <v>4043</v>
      </c>
      <c r="H63" s="59">
        <f t="shared" si="0"/>
        <v>0.9626190476190476</v>
      </c>
      <c r="I63" s="59">
        <f t="shared" si="1"/>
        <v>0.0003154931911727309</v>
      </c>
    </row>
    <row r="64" spans="1:9" ht="12.75">
      <c r="A64" s="36" t="s">
        <v>22</v>
      </c>
      <c r="B64" s="37"/>
      <c r="C64" s="37"/>
      <c r="D64" s="37">
        <v>4010</v>
      </c>
      <c r="E64" s="38">
        <v>555400</v>
      </c>
      <c r="F64" s="39">
        <v>555400</v>
      </c>
      <c r="G64" s="39">
        <v>553097</v>
      </c>
      <c r="H64" s="59">
        <f t="shared" si="0"/>
        <v>0.9958534389629096</v>
      </c>
      <c r="I64" s="59">
        <f t="shared" si="1"/>
        <v>0.04316060785507394</v>
      </c>
    </row>
    <row r="65" spans="1:9" ht="12.75">
      <c r="A65" s="36" t="s">
        <v>32</v>
      </c>
      <c r="B65" s="37"/>
      <c r="C65" s="37"/>
      <c r="D65" s="37">
        <v>4040</v>
      </c>
      <c r="E65" s="38">
        <v>30876</v>
      </c>
      <c r="F65" s="39">
        <v>43174</v>
      </c>
      <c r="G65" s="39">
        <v>42102</v>
      </c>
      <c r="H65" s="59">
        <f t="shared" si="0"/>
        <v>0.97517024134896</v>
      </c>
      <c r="I65" s="59">
        <f t="shared" si="1"/>
        <v>0.003285405474834112</v>
      </c>
    </row>
    <row r="66" spans="1:9" ht="14.25" customHeight="1">
      <c r="A66" s="36" t="s">
        <v>24</v>
      </c>
      <c r="B66" s="37"/>
      <c r="C66" s="37"/>
      <c r="D66" s="37">
        <v>4110</v>
      </c>
      <c r="E66" s="38">
        <v>96153</v>
      </c>
      <c r="F66" s="39">
        <v>98153</v>
      </c>
      <c r="G66" s="39">
        <v>97003</v>
      </c>
      <c r="H66" s="59">
        <f t="shared" si="0"/>
        <v>0.9882835980560961</v>
      </c>
      <c r="I66" s="59">
        <f aca="true" t="shared" si="2" ref="I66:I122">G66/12814856.59</f>
        <v>0.007569573589742373</v>
      </c>
    </row>
    <row r="67" spans="1:10" ht="13.5" customHeight="1">
      <c r="A67" s="94" t="s">
        <v>288</v>
      </c>
      <c r="B67" s="30" t="s">
        <v>289</v>
      </c>
      <c r="C67" s="30" t="s">
        <v>290</v>
      </c>
      <c r="D67" s="30" t="s">
        <v>291</v>
      </c>
      <c r="E67" s="93" t="s">
        <v>292</v>
      </c>
      <c r="F67" s="93" t="s">
        <v>293</v>
      </c>
      <c r="G67" s="93" t="s">
        <v>294</v>
      </c>
      <c r="H67" s="94" t="s">
        <v>295</v>
      </c>
      <c r="I67" s="93" t="s">
        <v>296</v>
      </c>
      <c r="J67" s="60"/>
    </row>
    <row r="68" spans="1:9" ht="12.75">
      <c r="A68" s="36" t="s">
        <v>25</v>
      </c>
      <c r="B68" s="37"/>
      <c r="C68" s="37"/>
      <c r="D68" s="37">
        <v>4120</v>
      </c>
      <c r="E68" s="38">
        <v>13512</v>
      </c>
      <c r="F68" s="39">
        <v>14512</v>
      </c>
      <c r="G68" s="39">
        <v>14342</v>
      </c>
      <c r="H68" s="59">
        <f t="shared" si="0"/>
        <v>0.9882855567805954</v>
      </c>
      <c r="I68" s="59">
        <f t="shared" si="2"/>
        <v>0.001119169762008238</v>
      </c>
    </row>
    <row r="69" spans="1:9" ht="12.75">
      <c r="A69" s="52" t="s">
        <v>193</v>
      </c>
      <c r="B69" s="37"/>
      <c r="C69" s="37"/>
      <c r="D69" s="53" t="s">
        <v>194</v>
      </c>
      <c r="E69" s="38">
        <v>500</v>
      </c>
      <c r="F69" s="39">
        <v>500</v>
      </c>
      <c r="G69" s="39">
        <v>0</v>
      </c>
      <c r="H69" s="59">
        <f t="shared" si="0"/>
        <v>0</v>
      </c>
      <c r="I69" s="59">
        <f t="shared" si="2"/>
        <v>0</v>
      </c>
    </row>
    <row r="70" spans="1:9" ht="12.75">
      <c r="A70" s="52" t="s">
        <v>250</v>
      </c>
      <c r="B70" s="37"/>
      <c r="C70" s="37"/>
      <c r="D70" s="53" t="s">
        <v>251</v>
      </c>
      <c r="E70" s="38">
        <v>2000</v>
      </c>
      <c r="F70" s="39">
        <v>6402</v>
      </c>
      <c r="G70" s="39">
        <v>6067</v>
      </c>
      <c r="H70" s="59">
        <f t="shared" si="0"/>
        <v>0.9476726023117775</v>
      </c>
      <c r="I70" s="59">
        <f t="shared" si="2"/>
        <v>0.00047343487282833495</v>
      </c>
    </row>
    <row r="71" spans="1:9" ht="12.75">
      <c r="A71" s="36" t="s">
        <v>10</v>
      </c>
      <c r="B71" s="37"/>
      <c r="C71" s="37"/>
      <c r="D71" s="37">
        <v>4210</v>
      </c>
      <c r="E71" s="38">
        <v>95179</v>
      </c>
      <c r="F71" s="39">
        <v>121432</v>
      </c>
      <c r="G71" s="39">
        <v>108312</v>
      </c>
      <c r="H71" s="59">
        <f t="shared" si="0"/>
        <v>0.8919559918308189</v>
      </c>
      <c r="I71" s="59">
        <f t="shared" si="2"/>
        <v>0.008452064932550291</v>
      </c>
    </row>
    <row r="72" spans="1:9" ht="12.75">
      <c r="A72" s="52" t="s">
        <v>261</v>
      </c>
      <c r="B72" s="37"/>
      <c r="C72" s="37"/>
      <c r="D72" s="53" t="s">
        <v>260</v>
      </c>
      <c r="E72" s="38">
        <v>200</v>
      </c>
      <c r="F72" s="39">
        <v>200</v>
      </c>
      <c r="G72" s="39">
        <v>0</v>
      </c>
      <c r="H72" s="59">
        <f t="shared" si="0"/>
        <v>0</v>
      </c>
      <c r="I72" s="59">
        <f t="shared" si="2"/>
        <v>0</v>
      </c>
    </row>
    <row r="73" spans="1:9" ht="12.75">
      <c r="A73" s="52" t="s">
        <v>327</v>
      </c>
      <c r="B73" s="37"/>
      <c r="C73" s="37"/>
      <c r="D73" s="53" t="s">
        <v>210</v>
      </c>
      <c r="E73" s="38">
        <v>500</v>
      </c>
      <c r="F73" s="39">
        <v>1000</v>
      </c>
      <c r="G73" s="39">
        <v>993</v>
      </c>
      <c r="H73" s="59">
        <f t="shared" si="0"/>
        <v>0.993</v>
      </c>
      <c r="I73" s="59">
        <f t="shared" si="2"/>
        <v>7.748818670158837E-05</v>
      </c>
    </row>
    <row r="74" spans="1:9" ht="12.75">
      <c r="A74" s="36" t="s">
        <v>11</v>
      </c>
      <c r="B74" s="37"/>
      <c r="C74" s="37"/>
      <c r="D74" s="37">
        <v>4260</v>
      </c>
      <c r="E74" s="38">
        <v>63000</v>
      </c>
      <c r="F74" s="39">
        <v>63500</v>
      </c>
      <c r="G74" s="39">
        <v>62388</v>
      </c>
      <c r="H74" s="59">
        <f t="shared" si="0"/>
        <v>0.9824881889763779</v>
      </c>
      <c r="I74" s="59">
        <f t="shared" si="2"/>
        <v>0.004868411875064144</v>
      </c>
    </row>
    <row r="75" spans="1:9" ht="12.75">
      <c r="A75" s="52" t="s">
        <v>12</v>
      </c>
      <c r="B75" s="37"/>
      <c r="C75" s="37"/>
      <c r="D75" s="53" t="s">
        <v>192</v>
      </c>
      <c r="E75" s="38">
        <v>10000</v>
      </c>
      <c r="F75" s="39">
        <v>18489</v>
      </c>
      <c r="G75" s="39">
        <v>14167</v>
      </c>
      <c r="H75" s="59">
        <f t="shared" si="0"/>
        <v>0.7662393855806156</v>
      </c>
      <c r="I75" s="59">
        <f t="shared" si="2"/>
        <v>0.001105513737161533</v>
      </c>
    </row>
    <row r="76" spans="1:9" ht="12.75">
      <c r="A76" s="52" t="s">
        <v>72</v>
      </c>
      <c r="B76" s="37"/>
      <c r="C76" s="37"/>
      <c r="D76" s="53" t="s">
        <v>195</v>
      </c>
      <c r="E76" s="38">
        <v>1520</v>
      </c>
      <c r="F76" s="39">
        <v>1520</v>
      </c>
      <c r="G76" s="39">
        <v>544</v>
      </c>
      <c r="H76" s="59">
        <f t="shared" si="0"/>
        <v>0.35789473684210527</v>
      </c>
      <c r="I76" s="59">
        <f t="shared" si="2"/>
        <v>4.245072866632837E-05</v>
      </c>
    </row>
    <row r="77" spans="1:9" ht="12.75">
      <c r="A77" s="36" t="s">
        <v>13</v>
      </c>
      <c r="B77" s="37"/>
      <c r="C77" s="37"/>
      <c r="D77" s="37">
        <v>4300</v>
      </c>
      <c r="E77" s="38">
        <v>95000</v>
      </c>
      <c r="F77" s="39">
        <v>96500</v>
      </c>
      <c r="G77" s="39">
        <v>87936</v>
      </c>
      <c r="H77" s="59">
        <f t="shared" si="0"/>
        <v>0.9112538860103627</v>
      </c>
      <c r="I77" s="59">
        <f t="shared" si="2"/>
        <v>0.006862035433827668</v>
      </c>
    </row>
    <row r="78" spans="1:9" ht="12.75">
      <c r="A78" s="52" t="s">
        <v>252</v>
      </c>
      <c r="B78" s="37"/>
      <c r="C78" s="37"/>
      <c r="D78" s="53" t="s">
        <v>253</v>
      </c>
      <c r="E78" s="38">
        <v>1500</v>
      </c>
      <c r="F78" s="39">
        <v>2000</v>
      </c>
      <c r="G78" s="39">
        <v>1567</v>
      </c>
      <c r="H78" s="59">
        <f t="shared" si="0"/>
        <v>0.7835</v>
      </c>
      <c r="I78" s="59">
        <f t="shared" si="2"/>
        <v>0.00012227994819878044</v>
      </c>
    </row>
    <row r="79" spans="1:9" ht="12.75">
      <c r="A79" s="36" t="s">
        <v>33</v>
      </c>
      <c r="B79" s="37"/>
      <c r="C79" s="37"/>
      <c r="D79" s="37">
        <v>4410</v>
      </c>
      <c r="E79" s="38">
        <v>14200</v>
      </c>
      <c r="F79" s="39">
        <v>12500</v>
      </c>
      <c r="G79" s="39">
        <v>11851</v>
      </c>
      <c r="H79" s="59">
        <f t="shared" si="0"/>
        <v>0.94808</v>
      </c>
      <c r="I79" s="59">
        <f t="shared" si="2"/>
        <v>0.0009247860026188557</v>
      </c>
    </row>
    <row r="80" spans="1:9" ht="12.75">
      <c r="A80" s="36" t="s">
        <v>34</v>
      </c>
      <c r="B80" s="37"/>
      <c r="C80" s="37"/>
      <c r="D80" s="37">
        <v>4430</v>
      </c>
      <c r="E80" s="38">
        <v>13200</v>
      </c>
      <c r="F80" s="39">
        <v>12200</v>
      </c>
      <c r="G80" s="39">
        <v>9782</v>
      </c>
      <c r="H80" s="59">
        <f t="shared" si="0"/>
        <v>0.8018032786885246</v>
      </c>
      <c r="I80" s="59">
        <f t="shared" si="2"/>
        <v>0.0007633327717169561</v>
      </c>
    </row>
    <row r="81" spans="1:9" ht="12.75">
      <c r="A81" s="36" t="s">
        <v>26</v>
      </c>
      <c r="B81" s="37"/>
      <c r="C81" s="37"/>
      <c r="D81" s="37">
        <v>4440</v>
      </c>
      <c r="E81" s="38">
        <v>20000</v>
      </c>
      <c r="F81" s="39">
        <v>21050</v>
      </c>
      <c r="G81" s="39">
        <v>20935</v>
      </c>
      <c r="H81" s="59">
        <f t="shared" si="0"/>
        <v>0.9945368171021378</v>
      </c>
      <c r="I81" s="59">
        <f t="shared" si="2"/>
        <v>0.001633650743804383</v>
      </c>
    </row>
    <row r="82" spans="1:9" ht="12.75">
      <c r="A82" s="52" t="s">
        <v>44</v>
      </c>
      <c r="B82" s="37"/>
      <c r="C82" s="37"/>
      <c r="D82" s="53" t="s">
        <v>254</v>
      </c>
      <c r="E82" s="38">
        <v>36500</v>
      </c>
      <c r="F82" s="39">
        <v>45500</v>
      </c>
      <c r="G82" s="39">
        <v>44835</v>
      </c>
      <c r="H82" s="59">
        <f t="shared" si="0"/>
        <v>0.9853846153846154</v>
      </c>
      <c r="I82" s="59">
        <f t="shared" si="2"/>
        <v>0.0034986735657257947</v>
      </c>
    </row>
    <row r="83" spans="1:9" ht="12.75">
      <c r="A83" s="52" t="s">
        <v>255</v>
      </c>
      <c r="B83" s="37"/>
      <c r="C83" s="37"/>
      <c r="D83" s="53" t="s">
        <v>256</v>
      </c>
      <c r="E83" s="38">
        <v>500</v>
      </c>
      <c r="F83" s="39">
        <v>500</v>
      </c>
      <c r="G83" s="39">
        <v>486</v>
      </c>
      <c r="H83" s="59">
        <f t="shared" si="0"/>
        <v>0.972</v>
      </c>
      <c r="I83" s="59">
        <f t="shared" si="2"/>
        <v>3.7924731859991885E-05</v>
      </c>
    </row>
    <row r="84" spans="1:9" ht="12.75">
      <c r="A84" s="36" t="s">
        <v>136</v>
      </c>
      <c r="B84" s="37"/>
      <c r="C84" s="37"/>
      <c r="D84" s="37" t="s">
        <v>137</v>
      </c>
      <c r="E84" s="38">
        <v>10000</v>
      </c>
      <c r="F84" s="39">
        <v>5000</v>
      </c>
      <c r="G84" s="39">
        <v>94</v>
      </c>
      <c r="H84" s="59">
        <f t="shared" si="0"/>
        <v>0.0188</v>
      </c>
      <c r="I84" s="59">
        <f t="shared" si="2"/>
        <v>7.335236203372916E-06</v>
      </c>
    </row>
    <row r="85" spans="1:9" ht="12.75">
      <c r="A85" s="36" t="s">
        <v>18</v>
      </c>
      <c r="B85" s="37"/>
      <c r="C85" s="37"/>
      <c r="D85" s="37">
        <v>4580</v>
      </c>
      <c r="E85" s="38">
        <v>100</v>
      </c>
      <c r="F85" s="39">
        <v>100</v>
      </c>
      <c r="G85" s="39">
        <v>0</v>
      </c>
      <c r="H85" s="59">
        <f t="shared" si="0"/>
        <v>0</v>
      </c>
      <c r="I85" s="59">
        <f t="shared" si="2"/>
        <v>0</v>
      </c>
    </row>
    <row r="86" spans="1:9" ht="12.75">
      <c r="A86" s="36" t="s">
        <v>134</v>
      </c>
      <c r="B86" s="37"/>
      <c r="C86" s="37"/>
      <c r="D86" s="37" t="s">
        <v>135</v>
      </c>
      <c r="E86" s="38">
        <v>1000</v>
      </c>
      <c r="F86" s="39">
        <v>1000</v>
      </c>
      <c r="G86" s="39">
        <v>526</v>
      </c>
      <c r="H86" s="59">
        <f t="shared" si="0"/>
        <v>0.526</v>
      </c>
      <c r="I86" s="59">
        <f t="shared" si="2"/>
        <v>4.104610896781015E-05</v>
      </c>
    </row>
    <row r="87" spans="1:9" ht="12.75">
      <c r="A87" s="36" t="s">
        <v>35</v>
      </c>
      <c r="B87" s="37"/>
      <c r="C87" s="37"/>
      <c r="D87" s="37">
        <v>6060</v>
      </c>
      <c r="E87" s="38">
        <v>10000</v>
      </c>
      <c r="F87" s="39">
        <v>41500</v>
      </c>
      <c r="G87" s="39">
        <v>36466</v>
      </c>
      <c r="H87" s="59">
        <f t="shared" si="0"/>
        <v>0.8786987951807229</v>
      </c>
      <c r="I87" s="59">
        <f t="shared" si="2"/>
        <v>0.002845603440342519</v>
      </c>
    </row>
    <row r="88" spans="1:9" ht="12.75">
      <c r="A88" s="36"/>
      <c r="B88" s="37"/>
      <c r="C88" s="37"/>
      <c r="D88" s="37"/>
      <c r="E88" s="38"/>
      <c r="F88" s="39"/>
      <c r="G88" s="39"/>
      <c r="H88" s="59"/>
      <c r="I88" s="59"/>
    </row>
    <row r="89" spans="1:9" ht="12.75">
      <c r="A89" s="68" t="s">
        <v>273</v>
      </c>
      <c r="B89" s="37"/>
      <c r="C89" s="53" t="s">
        <v>274</v>
      </c>
      <c r="D89" s="37"/>
      <c r="E89" s="38">
        <v>0</v>
      </c>
      <c r="F89" s="39">
        <v>7000</v>
      </c>
      <c r="G89" s="39">
        <v>6129</v>
      </c>
      <c r="H89" s="59">
        <f t="shared" si="0"/>
        <v>0.8755714285714286</v>
      </c>
      <c r="I89" s="59">
        <f t="shared" si="2"/>
        <v>0.00047827300734545327</v>
      </c>
    </row>
    <row r="90" spans="1:9" ht="12.75">
      <c r="A90" s="52" t="s">
        <v>10</v>
      </c>
      <c r="B90" s="37"/>
      <c r="C90" s="37"/>
      <c r="D90" s="53" t="s">
        <v>121</v>
      </c>
      <c r="E90" s="38">
        <v>0</v>
      </c>
      <c r="F90" s="39">
        <v>3000</v>
      </c>
      <c r="G90" s="39">
        <v>2682</v>
      </c>
      <c r="H90" s="59">
        <f t="shared" si="0"/>
        <v>0.894</v>
      </c>
      <c r="I90" s="59">
        <f t="shared" si="2"/>
        <v>0.0002092883350792145</v>
      </c>
    </row>
    <row r="91" spans="1:9" ht="12.75">
      <c r="A91" s="52" t="s">
        <v>13</v>
      </c>
      <c r="B91" s="37"/>
      <c r="C91" s="37"/>
      <c r="D91" s="53" t="s">
        <v>116</v>
      </c>
      <c r="E91" s="38">
        <v>0</v>
      </c>
      <c r="F91" s="39">
        <v>4000</v>
      </c>
      <c r="G91" s="39">
        <v>3447</v>
      </c>
      <c r="H91" s="59">
        <f t="shared" si="0"/>
        <v>0.86175</v>
      </c>
      <c r="I91" s="59">
        <f t="shared" si="2"/>
        <v>0.00026898467226623877</v>
      </c>
    </row>
    <row r="92" spans="1:9" ht="12.75">
      <c r="A92" s="52"/>
      <c r="B92" s="37"/>
      <c r="C92" s="37"/>
      <c r="D92" s="53"/>
      <c r="E92" s="38"/>
      <c r="F92" s="39"/>
      <c r="G92" s="39"/>
      <c r="H92" s="59"/>
      <c r="I92" s="59"/>
    </row>
    <row r="93" spans="1:9" ht="12.75">
      <c r="A93" s="68" t="s">
        <v>17</v>
      </c>
      <c r="B93" s="37"/>
      <c r="C93" s="37">
        <v>75095</v>
      </c>
      <c r="D93" s="37"/>
      <c r="E93" s="38">
        <f>SUM(E94:E97)</f>
        <v>14500</v>
      </c>
      <c r="F93" s="38">
        <f>SUM(F94:F97)</f>
        <v>16500</v>
      </c>
      <c r="G93" s="38">
        <f>SUM(G94:G97)</f>
        <v>15292</v>
      </c>
      <c r="H93" s="59">
        <f t="shared" si="0"/>
        <v>0.9267878787878788</v>
      </c>
      <c r="I93" s="59">
        <f t="shared" si="2"/>
        <v>0.0011933024683189217</v>
      </c>
    </row>
    <row r="94" spans="1:9" ht="25.5">
      <c r="A94" s="70" t="s">
        <v>257</v>
      </c>
      <c r="B94" s="37"/>
      <c r="C94" s="37"/>
      <c r="D94" s="53" t="s">
        <v>258</v>
      </c>
      <c r="E94" s="38">
        <v>6500</v>
      </c>
      <c r="F94" s="38">
        <v>5500</v>
      </c>
      <c r="G94" s="38">
        <v>5218</v>
      </c>
      <c r="H94" s="59">
        <f t="shared" si="0"/>
        <v>0.9487272727272728</v>
      </c>
      <c r="I94" s="59">
        <f t="shared" si="2"/>
        <v>0.00040718364371489235</v>
      </c>
    </row>
    <row r="95" spans="1:9" ht="12.75">
      <c r="A95" s="36" t="s">
        <v>31</v>
      </c>
      <c r="B95" s="37"/>
      <c r="C95" s="37"/>
      <c r="D95" s="53" t="s">
        <v>140</v>
      </c>
      <c r="E95" s="38">
        <v>0</v>
      </c>
      <c r="F95" s="38">
        <v>2000</v>
      </c>
      <c r="G95" s="38">
        <v>2000</v>
      </c>
      <c r="H95" s="59">
        <f t="shared" si="0"/>
        <v>1</v>
      </c>
      <c r="I95" s="59">
        <f t="shared" si="2"/>
        <v>0.00015606885539091311</v>
      </c>
    </row>
    <row r="96" spans="1:9" ht="12.75">
      <c r="A96" s="36" t="s">
        <v>10</v>
      </c>
      <c r="B96" s="37"/>
      <c r="C96" s="37"/>
      <c r="D96" s="37">
        <v>4210</v>
      </c>
      <c r="E96" s="38">
        <v>4000</v>
      </c>
      <c r="F96" s="39">
        <v>5700</v>
      </c>
      <c r="G96" s="39">
        <v>5122</v>
      </c>
      <c r="H96" s="59">
        <f t="shared" si="0"/>
        <v>0.8985964912280702</v>
      </c>
      <c r="I96" s="59">
        <f t="shared" si="2"/>
        <v>0.0003996923386561285</v>
      </c>
    </row>
    <row r="97" spans="1:9" ht="12.75">
      <c r="A97" s="36" t="s">
        <v>13</v>
      </c>
      <c r="B97" s="37"/>
      <c r="C97" s="37"/>
      <c r="D97" s="37" t="s">
        <v>116</v>
      </c>
      <c r="E97" s="38">
        <v>4000</v>
      </c>
      <c r="F97" s="39">
        <v>3300</v>
      </c>
      <c r="G97" s="39">
        <v>2952</v>
      </c>
      <c r="H97" s="59">
        <f t="shared" si="0"/>
        <v>0.8945454545454545</v>
      </c>
      <c r="I97" s="59">
        <f t="shared" si="2"/>
        <v>0.00023035763055698777</v>
      </c>
    </row>
    <row r="98" spans="1:9" ht="12.75">
      <c r="A98" s="36"/>
      <c r="B98" s="37"/>
      <c r="C98" s="37"/>
      <c r="D98" s="37"/>
      <c r="E98" s="38"/>
      <c r="F98" s="39"/>
      <c r="G98" s="39"/>
      <c r="H98" s="35"/>
      <c r="I98" s="59"/>
    </row>
    <row r="99" spans="1:9" ht="38.25">
      <c r="A99" s="153" t="s">
        <v>349</v>
      </c>
      <c r="B99" s="32">
        <v>751</v>
      </c>
      <c r="C99" s="32"/>
      <c r="D99" s="32"/>
      <c r="E99" s="33">
        <f>SUM(E101,E107)</f>
        <v>1150</v>
      </c>
      <c r="F99" s="33">
        <f>SUM(F101,F107)</f>
        <v>24414</v>
      </c>
      <c r="G99" s="33">
        <f>SUM(G101,G107)</f>
        <v>15052</v>
      </c>
      <c r="H99" s="35">
        <f t="shared" si="0"/>
        <v>0.6165314983206357</v>
      </c>
      <c r="I99" s="89">
        <f t="shared" si="2"/>
        <v>0.001174574205672012</v>
      </c>
    </row>
    <row r="100" spans="1:10" ht="13.5" customHeight="1">
      <c r="A100" s="94" t="s">
        <v>288</v>
      </c>
      <c r="B100" s="30" t="s">
        <v>289</v>
      </c>
      <c r="C100" s="30" t="s">
        <v>290</v>
      </c>
      <c r="D100" s="30" t="s">
        <v>291</v>
      </c>
      <c r="E100" s="93" t="s">
        <v>292</v>
      </c>
      <c r="F100" s="93" t="s">
        <v>293</v>
      </c>
      <c r="G100" s="93" t="s">
        <v>294</v>
      </c>
      <c r="H100" s="94" t="s">
        <v>295</v>
      </c>
      <c r="I100" s="93" t="s">
        <v>296</v>
      </c>
      <c r="J100" s="60"/>
    </row>
    <row r="101" spans="1:9" ht="25.5">
      <c r="A101" s="151" t="s">
        <v>348</v>
      </c>
      <c r="B101" s="37"/>
      <c r="C101" s="37">
        <v>75101</v>
      </c>
      <c r="D101" s="37"/>
      <c r="E101" s="38">
        <v>1150</v>
      </c>
      <c r="F101" s="39">
        <f>SUM(F102:F105)</f>
        <v>1150</v>
      </c>
      <c r="G101" s="39">
        <f>SUM(G102:G105)</f>
        <v>1152</v>
      </c>
      <c r="H101" s="59">
        <f t="shared" si="0"/>
        <v>1.0017391304347827</v>
      </c>
      <c r="I101" s="59">
        <f t="shared" si="2"/>
        <v>8.989566070516596E-05</v>
      </c>
    </row>
    <row r="102" spans="1:9" ht="12.75">
      <c r="A102" s="83" t="s">
        <v>22</v>
      </c>
      <c r="B102" s="37"/>
      <c r="C102" s="37"/>
      <c r="D102" s="53" t="s">
        <v>223</v>
      </c>
      <c r="E102" s="38">
        <v>936</v>
      </c>
      <c r="F102" s="39">
        <v>936</v>
      </c>
      <c r="G102" s="39">
        <v>938</v>
      </c>
      <c r="H102" s="59">
        <f t="shared" si="0"/>
        <v>1.0021367521367521</v>
      </c>
      <c r="I102" s="59">
        <f t="shared" si="2"/>
        <v>7.319629317833825E-05</v>
      </c>
    </row>
    <row r="103" spans="1:9" ht="12.75">
      <c r="A103" s="36" t="s">
        <v>38</v>
      </c>
      <c r="B103" s="37"/>
      <c r="C103" s="37"/>
      <c r="D103" s="37">
        <v>4110</v>
      </c>
      <c r="E103" s="38">
        <v>161</v>
      </c>
      <c r="F103" s="39">
        <v>161</v>
      </c>
      <c r="G103" s="39">
        <v>161</v>
      </c>
      <c r="H103" s="59">
        <f t="shared" si="0"/>
        <v>1</v>
      </c>
      <c r="I103" s="59">
        <f t="shared" si="2"/>
        <v>1.2563542858968506E-05</v>
      </c>
    </row>
    <row r="104" spans="1:9" ht="12.75">
      <c r="A104" s="36" t="s">
        <v>25</v>
      </c>
      <c r="B104" s="37"/>
      <c r="C104" s="37"/>
      <c r="D104" s="37">
        <v>4120</v>
      </c>
      <c r="E104" s="38">
        <v>23</v>
      </c>
      <c r="F104" s="39">
        <v>23</v>
      </c>
      <c r="G104" s="39">
        <v>23</v>
      </c>
      <c r="H104" s="59">
        <f aca="true" t="shared" si="3" ref="H104:H224">G104/F104</f>
        <v>1</v>
      </c>
      <c r="I104" s="59">
        <f t="shared" si="2"/>
        <v>1.7947918369955009E-06</v>
      </c>
    </row>
    <row r="105" spans="1:9" ht="12.75">
      <c r="A105" s="52" t="s">
        <v>10</v>
      </c>
      <c r="B105" s="37"/>
      <c r="C105" s="37"/>
      <c r="D105" s="53" t="s">
        <v>121</v>
      </c>
      <c r="E105" s="38">
        <v>30</v>
      </c>
      <c r="F105" s="39">
        <v>30</v>
      </c>
      <c r="G105" s="39">
        <v>30</v>
      </c>
      <c r="H105" s="59">
        <f t="shared" si="3"/>
        <v>1</v>
      </c>
      <c r="I105" s="59">
        <f t="shared" si="2"/>
        <v>2.3410328308636966E-06</v>
      </c>
    </row>
    <row r="106" spans="1:9" ht="12.75">
      <c r="A106" s="52"/>
      <c r="B106" s="37"/>
      <c r="C106" s="37"/>
      <c r="D106" s="53"/>
      <c r="E106" s="38"/>
      <c r="F106" s="39"/>
      <c r="G106" s="39"/>
      <c r="H106" s="59"/>
      <c r="I106" s="59"/>
    </row>
    <row r="107" spans="1:9" ht="48">
      <c r="A107" s="152" t="s">
        <v>308</v>
      </c>
      <c r="B107" s="37"/>
      <c r="C107" s="53" t="s">
        <v>309</v>
      </c>
      <c r="D107" s="37"/>
      <c r="E107" s="38">
        <v>0</v>
      </c>
      <c r="F107" s="39">
        <f>SUM(F108:F114)</f>
        <v>23264</v>
      </c>
      <c r="G107" s="39">
        <f>SUM(G108:G114)</f>
        <v>13900</v>
      </c>
      <c r="H107" s="59">
        <f t="shared" si="3"/>
        <v>0.5974896836313618</v>
      </c>
      <c r="I107" s="59">
        <f t="shared" si="2"/>
        <v>0.0010846785449668461</v>
      </c>
    </row>
    <row r="108" spans="1:9" ht="12.75">
      <c r="A108" s="36" t="s">
        <v>28</v>
      </c>
      <c r="B108" s="37"/>
      <c r="C108" s="37"/>
      <c r="D108" s="37" t="s">
        <v>118</v>
      </c>
      <c r="E108" s="38">
        <v>0</v>
      </c>
      <c r="F108" s="39">
        <v>13280</v>
      </c>
      <c r="G108" s="39">
        <v>6640</v>
      </c>
      <c r="H108" s="59">
        <f t="shared" si="3"/>
        <v>0.5</v>
      </c>
      <c r="I108" s="59">
        <f t="shared" si="2"/>
        <v>0.0005181485998978316</v>
      </c>
    </row>
    <row r="109" spans="1:9" ht="12.75">
      <c r="A109" s="36" t="s">
        <v>38</v>
      </c>
      <c r="B109" s="37"/>
      <c r="C109" s="37"/>
      <c r="D109" s="37" t="s">
        <v>119</v>
      </c>
      <c r="E109" s="38">
        <v>0</v>
      </c>
      <c r="F109" s="39">
        <v>554</v>
      </c>
      <c r="G109" s="39">
        <v>372</v>
      </c>
      <c r="H109" s="59">
        <f t="shared" si="3"/>
        <v>0.6714801444043321</v>
      </c>
      <c r="I109" s="59">
        <f t="shared" si="2"/>
        <v>2.902880710270984E-05</v>
      </c>
    </row>
    <row r="110" spans="1:9" ht="12.75">
      <c r="A110" s="36" t="s">
        <v>117</v>
      </c>
      <c r="B110" s="37"/>
      <c r="C110" s="37"/>
      <c r="D110" s="37" t="s">
        <v>120</v>
      </c>
      <c r="E110" s="38">
        <v>0</v>
      </c>
      <c r="F110" s="39">
        <v>82</v>
      </c>
      <c r="G110" s="39">
        <v>53</v>
      </c>
      <c r="H110" s="59">
        <f t="shared" si="3"/>
        <v>0.6463414634146342</v>
      </c>
      <c r="I110" s="59">
        <f t="shared" si="2"/>
        <v>4.135824667859197E-06</v>
      </c>
    </row>
    <row r="111" spans="1:9" ht="12.75">
      <c r="A111" s="52" t="s">
        <v>250</v>
      </c>
      <c r="B111" s="37"/>
      <c r="C111" s="37"/>
      <c r="D111" s="53" t="s">
        <v>251</v>
      </c>
      <c r="E111" s="38">
        <v>0</v>
      </c>
      <c r="F111" s="39">
        <v>3215</v>
      </c>
      <c r="G111" s="39">
        <v>2615</v>
      </c>
      <c r="H111" s="59">
        <f t="shared" si="3"/>
        <v>0.8133748055987559</v>
      </c>
      <c r="I111" s="59">
        <f t="shared" si="2"/>
        <v>0.0002040600284236189</v>
      </c>
    </row>
    <row r="112" spans="1:9" ht="12.75">
      <c r="A112" s="36" t="s">
        <v>10</v>
      </c>
      <c r="B112" s="37"/>
      <c r="C112" s="37"/>
      <c r="D112" s="37" t="s">
        <v>121</v>
      </c>
      <c r="E112" s="38">
        <v>0</v>
      </c>
      <c r="F112" s="39">
        <v>3762</v>
      </c>
      <c r="G112" s="39">
        <v>2211</v>
      </c>
      <c r="H112" s="59">
        <f t="shared" si="3"/>
        <v>0.5877192982456141</v>
      </c>
      <c r="I112" s="59">
        <f t="shared" si="2"/>
        <v>0.00017253411963465446</v>
      </c>
    </row>
    <row r="113" spans="1:9" ht="12.75">
      <c r="A113" s="36" t="s">
        <v>13</v>
      </c>
      <c r="B113" s="37"/>
      <c r="C113" s="37"/>
      <c r="D113" s="37" t="s">
        <v>116</v>
      </c>
      <c r="E113" s="38">
        <v>0</v>
      </c>
      <c r="F113" s="39">
        <v>2138</v>
      </c>
      <c r="G113" s="39">
        <v>1846</v>
      </c>
      <c r="H113" s="59">
        <f t="shared" si="3"/>
        <v>0.8634237605238541</v>
      </c>
      <c r="I113" s="59">
        <f t="shared" si="2"/>
        <v>0.0001440515535258128</v>
      </c>
    </row>
    <row r="114" spans="1:9" ht="12.75">
      <c r="A114" s="52" t="s">
        <v>33</v>
      </c>
      <c r="B114" s="37"/>
      <c r="C114" s="37"/>
      <c r="D114" s="53" t="s">
        <v>123</v>
      </c>
      <c r="E114" s="38">
        <v>0</v>
      </c>
      <c r="F114" s="39">
        <v>233</v>
      </c>
      <c r="G114" s="39">
        <v>163</v>
      </c>
      <c r="H114" s="59">
        <f t="shared" si="3"/>
        <v>0.6995708154506438</v>
      </c>
      <c r="I114" s="59">
        <f t="shared" si="2"/>
        <v>1.271961171435942E-05</v>
      </c>
    </row>
    <row r="115" spans="1:9" ht="12.75">
      <c r="A115" s="52"/>
      <c r="B115" s="37"/>
      <c r="C115" s="37"/>
      <c r="D115" s="53"/>
      <c r="E115" s="38"/>
      <c r="F115" s="39"/>
      <c r="G115" s="39"/>
      <c r="H115" s="59"/>
      <c r="I115" s="59"/>
    </row>
    <row r="116" spans="1:9" ht="27.75" customHeight="1">
      <c r="A116" s="42" t="s">
        <v>39</v>
      </c>
      <c r="B116" s="32">
        <v>754</v>
      </c>
      <c r="C116" s="32"/>
      <c r="D116" s="32"/>
      <c r="E116" s="33">
        <f>SUM(E118,E128)</f>
        <v>27450</v>
      </c>
      <c r="F116" s="33">
        <f>SUM(F118,F128,F137)</f>
        <v>27450</v>
      </c>
      <c r="G116" s="33">
        <f>SUM(G118,G128,G137)</f>
        <v>24558</v>
      </c>
      <c r="H116" s="89">
        <f t="shared" si="3"/>
        <v>0.8946448087431694</v>
      </c>
      <c r="I116" s="89">
        <f t="shared" si="2"/>
        <v>0.0019163694753450223</v>
      </c>
    </row>
    <row r="117" spans="1:9" ht="13.5" customHeight="1">
      <c r="A117" s="42"/>
      <c r="B117" s="32"/>
      <c r="C117" s="32"/>
      <c r="D117" s="32"/>
      <c r="E117" s="33"/>
      <c r="F117" s="33"/>
      <c r="G117" s="33"/>
      <c r="H117" s="35"/>
      <c r="I117" s="59"/>
    </row>
    <row r="118" spans="1:9" ht="12.75">
      <c r="A118" s="68" t="s">
        <v>40</v>
      </c>
      <c r="B118" s="37"/>
      <c r="C118" s="37">
        <v>75412</v>
      </c>
      <c r="D118" s="37"/>
      <c r="E118" s="38">
        <f>SUM(E119:E126)</f>
        <v>24500</v>
      </c>
      <c r="F118" s="38">
        <f>SUM(F119:F126)</f>
        <v>24630</v>
      </c>
      <c r="G118" s="38">
        <f>SUM(G119:G126)</f>
        <v>22126</v>
      </c>
      <c r="H118" s="59">
        <f t="shared" si="3"/>
        <v>0.8983353633779944</v>
      </c>
      <c r="I118" s="59">
        <f t="shared" si="2"/>
        <v>0.0017265897471896718</v>
      </c>
    </row>
    <row r="119" spans="1:9" ht="25.5">
      <c r="A119" s="90" t="s">
        <v>275</v>
      </c>
      <c r="B119" s="43"/>
      <c r="C119" s="43"/>
      <c r="D119" s="43" t="s">
        <v>122</v>
      </c>
      <c r="E119" s="44">
        <v>6000</v>
      </c>
      <c r="F119" s="41">
        <v>6000</v>
      </c>
      <c r="G119" s="41">
        <v>6000</v>
      </c>
      <c r="H119" s="59">
        <f t="shared" si="3"/>
        <v>1</v>
      </c>
      <c r="I119" s="59">
        <f t="shared" si="2"/>
        <v>0.00046820656617273937</v>
      </c>
    </row>
    <row r="120" spans="1:9" ht="12.75">
      <c r="A120" s="54" t="s">
        <v>250</v>
      </c>
      <c r="B120" s="43"/>
      <c r="C120" s="43"/>
      <c r="D120" s="43" t="s">
        <v>251</v>
      </c>
      <c r="E120" s="44">
        <v>6600</v>
      </c>
      <c r="F120" s="41">
        <v>6600</v>
      </c>
      <c r="G120" s="41">
        <v>6245</v>
      </c>
      <c r="H120" s="59"/>
      <c r="I120" s="59">
        <f t="shared" si="2"/>
        <v>0.0004873250009581262</v>
      </c>
    </row>
    <row r="121" spans="1:9" ht="12.75">
      <c r="A121" s="36" t="s">
        <v>10</v>
      </c>
      <c r="B121" s="37"/>
      <c r="C121" s="37"/>
      <c r="D121" s="37">
        <v>4210</v>
      </c>
      <c r="E121" s="38">
        <v>6900</v>
      </c>
      <c r="F121" s="39">
        <v>8600</v>
      </c>
      <c r="G121" s="39">
        <v>8272</v>
      </c>
      <c r="H121" s="59">
        <f t="shared" si="3"/>
        <v>0.9618604651162791</v>
      </c>
      <c r="I121" s="59">
        <f t="shared" si="2"/>
        <v>0.0006455007858968166</v>
      </c>
    </row>
    <row r="122" spans="1:9" ht="12.75">
      <c r="A122" s="36" t="s">
        <v>11</v>
      </c>
      <c r="B122" s="37"/>
      <c r="C122" s="37"/>
      <c r="D122" s="37">
        <v>4260</v>
      </c>
      <c r="E122" s="38">
        <v>300</v>
      </c>
      <c r="F122" s="39">
        <v>300</v>
      </c>
      <c r="G122" s="39">
        <v>76</v>
      </c>
      <c r="H122" s="59">
        <f t="shared" si="3"/>
        <v>0.25333333333333335</v>
      </c>
      <c r="I122" s="59">
        <f t="shared" si="2"/>
        <v>5.930616504854699E-06</v>
      </c>
    </row>
    <row r="123" spans="1:9" ht="12.75">
      <c r="A123" s="52" t="s">
        <v>12</v>
      </c>
      <c r="B123" s="37"/>
      <c r="C123" s="37"/>
      <c r="D123" s="53" t="s">
        <v>192</v>
      </c>
      <c r="E123" s="38">
        <v>1600</v>
      </c>
      <c r="F123" s="39">
        <v>1000</v>
      </c>
      <c r="G123" s="39">
        <v>600</v>
      </c>
      <c r="H123" s="59">
        <f t="shared" si="3"/>
        <v>0.6</v>
      </c>
      <c r="I123" s="59">
        <f aca="true" t="shared" si="4" ref="I123:I186">G123/12814856.59</f>
        <v>4.6820656617273936E-05</v>
      </c>
    </row>
    <row r="124" spans="1:9" ht="12.75">
      <c r="A124" s="52" t="s">
        <v>72</v>
      </c>
      <c r="B124" s="37"/>
      <c r="C124" s="37"/>
      <c r="D124" s="53" t="s">
        <v>195</v>
      </c>
      <c r="E124" s="38">
        <v>600</v>
      </c>
      <c r="F124" s="39">
        <v>230</v>
      </c>
      <c r="G124" s="39">
        <v>0</v>
      </c>
      <c r="H124" s="59">
        <f t="shared" si="3"/>
        <v>0</v>
      </c>
      <c r="I124" s="59">
        <f t="shared" si="4"/>
        <v>0</v>
      </c>
    </row>
    <row r="125" spans="1:9" ht="12.75">
      <c r="A125" s="36" t="s">
        <v>13</v>
      </c>
      <c r="B125" s="37"/>
      <c r="C125" s="37"/>
      <c r="D125" s="37">
        <v>4300</v>
      </c>
      <c r="E125" s="38">
        <v>1200</v>
      </c>
      <c r="F125" s="39">
        <v>1200</v>
      </c>
      <c r="G125" s="39">
        <v>554</v>
      </c>
      <c r="H125" s="59">
        <f t="shared" si="3"/>
        <v>0.46166666666666667</v>
      </c>
      <c r="I125" s="59">
        <f t="shared" si="4"/>
        <v>4.323107294328293E-05</v>
      </c>
    </row>
    <row r="126" spans="1:9" ht="12.75">
      <c r="A126" s="36" t="s">
        <v>34</v>
      </c>
      <c r="B126" s="37"/>
      <c r="C126" s="37"/>
      <c r="D126" s="37">
        <v>4430</v>
      </c>
      <c r="E126" s="38">
        <v>1300</v>
      </c>
      <c r="F126" s="39">
        <v>700</v>
      </c>
      <c r="G126" s="39">
        <v>379</v>
      </c>
      <c r="H126" s="59">
        <f t="shared" si="3"/>
        <v>0.5414285714285715</v>
      </c>
      <c r="I126" s="59">
        <f t="shared" si="4"/>
        <v>2.9575048096578038E-05</v>
      </c>
    </row>
    <row r="127" spans="1:9" ht="12.75">
      <c r="A127" s="52"/>
      <c r="B127" s="37"/>
      <c r="C127" s="37"/>
      <c r="D127" s="53"/>
      <c r="E127" s="38"/>
      <c r="F127" s="39"/>
      <c r="G127" s="39"/>
      <c r="H127" s="59"/>
      <c r="I127" s="59"/>
    </row>
    <row r="128" spans="1:9" ht="12.75">
      <c r="A128" s="68" t="s">
        <v>41</v>
      </c>
      <c r="B128" s="37"/>
      <c r="C128" s="37">
        <v>75414</v>
      </c>
      <c r="D128" s="37"/>
      <c r="E128" s="38">
        <f>SUM(E129:E135)</f>
        <v>2950</v>
      </c>
      <c r="F128" s="38">
        <f>SUM(F129:F135)</f>
        <v>2000</v>
      </c>
      <c r="G128" s="38">
        <f>SUM(G129:G135)</f>
        <v>1618</v>
      </c>
      <c r="H128" s="59">
        <f t="shared" si="3"/>
        <v>0.809</v>
      </c>
      <c r="I128" s="59">
        <f t="shared" si="4"/>
        <v>0.00012625970401124872</v>
      </c>
    </row>
    <row r="129" spans="1:9" ht="12.75">
      <c r="A129" s="83" t="s">
        <v>267</v>
      </c>
      <c r="B129" s="37"/>
      <c r="C129" s="37"/>
      <c r="D129" s="53" t="s">
        <v>118</v>
      </c>
      <c r="E129" s="38">
        <v>400</v>
      </c>
      <c r="F129" s="38">
        <v>50</v>
      </c>
      <c r="G129" s="38">
        <v>0</v>
      </c>
      <c r="H129" s="59">
        <f t="shared" si="3"/>
        <v>0</v>
      </c>
      <c r="I129" s="59">
        <f t="shared" si="4"/>
        <v>0</v>
      </c>
    </row>
    <row r="130" spans="1:10" ht="13.5" customHeight="1">
      <c r="A130" s="94" t="s">
        <v>288</v>
      </c>
      <c r="B130" s="30" t="s">
        <v>289</v>
      </c>
      <c r="C130" s="30" t="s">
        <v>290</v>
      </c>
      <c r="D130" s="30" t="s">
        <v>291</v>
      </c>
      <c r="E130" s="93" t="s">
        <v>292</v>
      </c>
      <c r="F130" s="93" t="s">
        <v>293</v>
      </c>
      <c r="G130" s="93" t="s">
        <v>294</v>
      </c>
      <c r="H130" s="94" t="s">
        <v>295</v>
      </c>
      <c r="I130" s="93" t="s">
        <v>296</v>
      </c>
      <c r="J130" s="60"/>
    </row>
    <row r="131" spans="1:9" ht="12.75">
      <c r="A131" s="83" t="s">
        <v>250</v>
      </c>
      <c r="B131" s="37"/>
      <c r="C131" s="37"/>
      <c r="D131" s="53" t="s">
        <v>251</v>
      </c>
      <c r="E131" s="38">
        <v>350</v>
      </c>
      <c r="F131" s="38">
        <v>100</v>
      </c>
      <c r="G131" s="38">
        <v>0</v>
      </c>
      <c r="H131" s="59">
        <f t="shared" si="3"/>
        <v>0</v>
      </c>
      <c r="I131" s="59">
        <f t="shared" si="4"/>
        <v>0</v>
      </c>
    </row>
    <row r="132" spans="1:9" ht="12.75">
      <c r="A132" s="36" t="s">
        <v>10</v>
      </c>
      <c r="B132" s="37"/>
      <c r="C132" s="37"/>
      <c r="D132" s="37">
        <v>4210</v>
      </c>
      <c r="E132" s="38">
        <v>1000</v>
      </c>
      <c r="F132" s="39">
        <v>1100</v>
      </c>
      <c r="G132" s="39">
        <v>1060</v>
      </c>
      <c r="H132" s="59">
        <f t="shared" si="3"/>
        <v>0.9636363636363636</v>
      </c>
      <c r="I132" s="59">
        <f t="shared" si="4"/>
        <v>8.271649335718395E-05</v>
      </c>
    </row>
    <row r="133" spans="1:9" ht="12.75">
      <c r="A133" s="52" t="s">
        <v>12</v>
      </c>
      <c r="B133" s="37"/>
      <c r="C133" s="37"/>
      <c r="D133" s="53" t="s">
        <v>192</v>
      </c>
      <c r="E133" s="38">
        <v>300</v>
      </c>
      <c r="F133" s="39">
        <v>0</v>
      </c>
      <c r="G133" s="39">
        <v>0</v>
      </c>
      <c r="H133" s="59"/>
      <c r="I133" s="59">
        <f t="shared" si="4"/>
        <v>0</v>
      </c>
    </row>
    <row r="134" spans="1:9" ht="12.75">
      <c r="A134" s="36" t="s">
        <v>13</v>
      </c>
      <c r="B134" s="37"/>
      <c r="C134" s="37"/>
      <c r="D134" s="37">
        <v>4300</v>
      </c>
      <c r="E134" s="38">
        <v>400</v>
      </c>
      <c r="F134" s="39">
        <v>400</v>
      </c>
      <c r="G134" s="39">
        <v>373</v>
      </c>
      <c r="H134" s="59">
        <f t="shared" si="3"/>
        <v>0.9325</v>
      </c>
      <c r="I134" s="59">
        <f t="shared" si="4"/>
        <v>2.9106841530405295E-05</v>
      </c>
    </row>
    <row r="135" spans="1:9" ht="12.75">
      <c r="A135" s="36" t="s">
        <v>33</v>
      </c>
      <c r="B135" s="37"/>
      <c r="C135" s="37"/>
      <c r="D135" s="37" t="s">
        <v>123</v>
      </c>
      <c r="E135" s="38">
        <v>500</v>
      </c>
      <c r="F135" s="39">
        <v>350</v>
      </c>
      <c r="G135" s="39">
        <v>185</v>
      </c>
      <c r="H135" s="59">
        <f t="shared" si="3"/>
        <v>0.5285714285714286</v>
      </c>
      <c r="I135" s="59">
        <f t="shared" si="4"/>
        <v>1.4436369123659463E-05</v>
      </c>
    </row>
    <row r="136" spans="1:9" ht="12.75">
      <c r="A136" s="36"/>
      <c r="B136" s="37"/>
      <c r="C136" s="37"/>
      <c r="D136" s="37"/>
      <c r="E136" s="38"/>
      <c r="F136" s="39"/>
      <c r="G136" s="39"/>
      <c r="H136" s="59"/>
      <c r="I136" s="59"/>
    </row>
    <row r="137" spans="1:9" ht="12.75">
      <c r="A137" s="52" t="s">
        <v>17</v>
      </c>
      <c r="B137" s="37"/>
      <c r="C137" s="53" t="s">
        <v>341</v>
      </c>
      <c r="D137" s="37"/>
      <c r="E137" s="38">
        <v>0</v>
      </c>
      <c r="F137" s="39">
        <v>820</v>
      </c>
      <c r="G137" s="39">
        <v>814</v>
      </c>
      <c r="H137" s="59">
        <f t="shared" si="3"/>
        <v>0.9926829268292683</v>
      </c>
      <c r="I137" s="59">
        <f t="shared" si="4"/>
        <v>6.352002414410164E-05</v>
      </c>
    </row>
    <row r="138" spans="1:9" ht="12.75">
      <c r="A138" s="52" t="s">
        <v>342</v>
      </c>
      <c r="B138" s="37"/>
      <c r="C138" s="37"/>
      <c r="D138" s="53" t="s">
        <v>121</v>
      </c>
      <c r="E138" s="38">
        <v>0</v>
      </c>
      <c r="F138" s="39">
        <v>820</v>
      </c>
      <c r="G138" s="39">
        <v>814</v>
      </c>
      <c r="H138" s="59">
        <f t="shared" si="3"/>
        <v>0.9926829268292683</v>
      </c>
      <c r="I138" s="59">
        <f t="shared" si="4"/>
        <v>6.352002414410164E-05</v>
      </c>
    </row>
    <row r="139" spans="1:9" ht="12.75">
      <c r="A139" s="52"/>
      <c r="B139" s="37"/>
      <c r="C139" s="37"/>
      <c r="D139" s="53"/>
      <c r="E139" s="38"/>
      <c r="F139" s="39"/>
      <c r="G139" s="39"/>
      <c r="H139" s="59"/>
      <c r="I139" s="59"/>
    </row>
    <row r="140" spans="1:9" ht="48">
      <c r="A140" s="55" t="s">
        <v>196</v>
      </c>
      <c r="B140" s="32" t="s">
        <v>197</v>
      </c>
      <c r="C140" s="32"/>
      <c r="D140" s="32"/>
      <c r="E140" s="33">
        <v>10000</v>
      </c>
      <c r="F140" s="33">
        <v>15000</v>
      </c>
      <c r="G140" s="33">
        <v>12470</v>
      </c>
      <c r="H140" s="89">
        <f t="shared" si="3"/>
        <v>0.8313333333333334</v>
      </c>
      <c r="I140" s="89">
        <f t="shared" si="4"/>
        <v>0.0009730893133623434</v>
      </c>
    </row>
    <row r="141" spans="1:9" ht="12.75">
      <c r="A141" s="55"/>
      <c r="B141" s="32"/>
      <c r="C141" s="32"/>
      <c r="D141" s="32"/>
      <c r="E141" s="33"/>
      <c r="F141" s="34"/>
      <c r="G141" s="34"/>
      <c r="H141" s="35"/>
      <c r="I141" s="59"/>
    </row>
    <row r="142" spans="1:9" ht="24">
      <c r="A142" s="69" t="s">
        <v>198</v>
      </c>
      <c r="B142" s="32"/>
      <c r="C142" s="43" t="s">
        <v>199</v>
      </c>
      <c r="D142" s="32"/>
      <c r="E142" s="44">
        <v>10000</v>
      </c>
      <c r="F142" s="44">
        <f>SUM(F143:F146)</f>
        <v>15000</v>
      </c>
      <c r="G142" s="44">
        <f>SUM(G143:G146)</f>
        <v>12470</v>
      </c>
      <c r="H142" s="59">
        <f t="shared" si="3"/>
        <v>0.8313333333333334</v>
      </c>
      <c r="I142" s="59">
        <f t="shared" si="4"/>
        <v>0.0009730893133623434</v>
      </c>
    </row>
    <row r="143" spans="1:9" ht="12.75">
      <c r="A143" s="52" t="s">
        <v>10</v>
      </c>
      <c r="B143" s="37"/>
      <c r="C143" s="37"/>
      <c r="D143" s="53" t="s">
        <v>121</v>
      </c>
      <c r="E143" s="38">
        <v>4000</v>
      </c>
      <c r="F143" s="39">
        <v>2000</v>
      </c>
      <c r="G143" s="39">
        <v>1295</v>
      </c>
      <c r="H143" s="59">
        <f t="shared" si="3"/>
        <v>0.6475</v>
      </c>
      <c r="I143" s="59">
        <f t="shared" si="4"/>
        <v>0.00010105458386561624</v>
      </c>
    </row>
    <row r="144" spans="1:9" ht="12.75">
      <c r="A144" s="54" t="s">
        <v>13</v>
      </c>
      <c r="B144" s="37"/>
      <c r="C144" s="37"/>
      <c r="D144" s="53" t="s">
        <v>116</v>
      </c>
      <c r="E144" s="38">
        <v>4000</v>
      </c>
      <c r="F144" s="39">
        <v>9000</v>
      </c>
      <c r="G144" s="39">
        <v>8333</v>
      </c>
      <c r="H144" s="59">
        <f t="shared" si="3"/>
        <v>0.9258888888888889</v>
      </c>
      <c r="I144" s="59">
        <f t="shared" si="4"/>
        <v>0.0006502608859862395</v>
      </c>
    </row>
    <row r="145" spans="1:9" ht="12.75">
      <c r="A145" s="54" t="s">
        <v>34</v>
      </c>
      <c r="B145" s="37"/>
      <c r="C145" s="37"/>
      <c r="D145" s="53" t="s">
        <v>132</v>
      </c>
      <c r="E145" s="38">
        <v>1000</v>
      </c>
      <c r="F145" s="39">
        <v>3000</v>
      </c>
      <c r="G145" s="39">
        <v>2442</v>
      </c>
      <c r="H145" s="59">
        <f t="shared" si="3"/>
        <v>0.814</v>
      </c>
      <c r="I145" s="59">
        <f t="shared" si="4"/>
        <v>0.0001905600724323049</v>
      </c>
    </row>
    <row r="146" spans="1:9" ht="12.75">
      <c r="A146" s="54" t="s">
        <v>134</v>
      </c>
      <c r="B146" s="37"/>
      <c r="C146" s="37"/>
      <c r="D146" s="53" t="s">
        <v>135</v>
      </c>
      <c r="E146" s="38">
        <v>1000</v>
      </c>
      <c r="F146" s="39">
        <v>1000</v>
      </c>
      <c r="G146" s="39">
        <v>400</v>
      </c>
      <c r="H146" s="59">
        <f t="shared" si="3"/>
        <v>0.4</v>
      </c>
      <c r="I146" s="59">
        <f t="shared" si="4"/>
        <v>3.121377107818262E-05</v>
      </c>
    </row>
    <row r="147" spans="1:9" ht="15.75" customHeight="1">
      <c r="A147" s="54"/>
      <c r="B147" s="37"/>
      <c r="C147" s="37"/>
      <c r="D147" s="53"/>
      <c r="E147" s="38"/>
      <c r="F147" s="39"/>
      <c r="G147" s="39"/>
      <c r="H147" s="59"/>
      <c r="I147" s="59"/>
    </row>
    <row r="148" spans="1:9" ht="19.5" customHeight="1">
      <c r="A148" s="42" t="s">
        <v>59</v>
      </c>
      <c r="B148" s="32">
        <v>757</v>
      </c>
      <c r="C148" s="32"/>
      <c r="D148" s="32"/>
      <c r="E148" s="33">
        <f>SUM(E149,E153)</f>
        <v>113667</v>
      </c>
      <c r="F148" s="33">
        <f>SUM(F149,F153)</f>
        <v>38101</v>
      </c>
      <c r="G148" s="33">
        <f>SUM(G149,G153)</f>
        <v>34195</v>
      </c>
      <c r="H148" s="35">
        <f t="shared" si="3"/>
        <v>0.8974830056953885</v>
      </c>
      <c r="I148" s="89">
        <f t="shared" si="4"/>
        <v>0.002668387255046137</v>
      </c>
    </row>
    <row r="149" spans="1:9" ht="12.75">
      <c r="A149" s="62" t="s">
        <v>60</v>
      </c>
      <c r="B149" s="37"/>
      <c r="C149" s="37">
        <v>75702</v>
      </c>
      <c r="D149" s="37"/>
      <c r="E149" s="38">
        <v>89000</v>
      </c>
      <c r="F149" s="39">
        <v>36045</v>
      </c>
      <c r="G149" s="39">
        <v>34195</v>
      </c>
      <c r="H149" s="59">
        <f t="shared" si="3"/>
        <v>0.948675267027327</v>
      </c>
      <c r="I149" s="59">
        <f t="shared" si="4"/>
        <v>0.002668387255046137</v>
      </c>
    </row>
    <row r="150" spans="1:9" ht="25.5">
      <c r="A150" s="40" t="s">
        <v>61</v>
      </c>
      <c r="B150" s="37"/>
      <c r="C150" s="37"/>
      <c r="D150" s="37">
        <v>8010</v>
      </c>
      <c r="E150" s="38">
        <v>8000</v>
      </c>
      <c r="F150" s="39">
        <v>2000</v>
      </c>
      <c r="G150" s="39">
        <v>1800</v>
      </c>
      <c r="H150" s="59">
        <f t="shared" si="3"/>
        <v>0.9</v>
      </c>
      <c r="I150" s="59">
        <f t="shared" si="4"/>
        <v>0.0001404619698518218</v>
      </c>
    </row>
    <row r="151" spans="1:9" ht="25.5">
      <c r="A151" s="40" t="s">
        <v>61</v>
      </c>
      <c r="B151" s="37"/>
      <c r="C151" s="37"/>
      <c r="D151" s="37" t="s">
        <v>124</v>
      </c>
      <c r="E151" s="38">
        <v>81000</v>
      </c>
      <c r="F151" s="39">
        <v>34045</v>
      </c>
      <c r="G151" s="39">
        <v>32395</v>
      </c>
      <c r="H151" s="59">
        <f t="shared" si="3"/>
        <v>0.9515347334410339</v>
      </c>
      <c r="I151" s="59">
        <f t="shared" si="4"/>
        <v>0.002527925285194315</v>
      </c>
    </row>
    <row r="152" spans="1:9" ht="12.75">
      <c r="A152" s="40"/>
      <c r="B152" s="37"/>
      <c r="C152" s="37"/>
      <c r="D152" s="37"/>
      <c r="E152" s="38"/>
      <c r="F152" s="39"/>
      <c r="G152" s="39"/>
      <c r="H152" s="59"/>
      <c r="I152" s="59"/>
    </row>
    <row r="153" spans="1:9" ht="25.5">
      <c r="A153" s="62" t="s">
        <v>225</v>
      </c>
      <c r="B153" s="37"/>
      <c r="C153" s="37">
        <v>75704</v>
      </c>
      <c r="D153" s="37"/>
      <c r="E153" s="38">
        <v>24667</v>
      </c>
      <c r="F153" s="39">
        <v>2056</v>
      </c>
      <c r="G153" s="39">
        <v>0</v>
      </c>
      <c r="H153" s="59">
        <f t="shared" si="3"/>
        <v>0</v>
      </c>
      <c r="I153" s="59">
        <f t="shared" si="4"/>
        <v>0</v>
      </c>
    </row>
    <row r="154" spans="1:9" ht="12.75">
      <c r="A154" s="40" t="s">
        <v>62</v>
      </c>
      <c r="B154" s="37"/>
      <c r="C154" s="37"/>
      <c r="D154" s="37">
        <v>8020</v>
      </c>
      <c r="E154" s="38">
        <v>24667</v>
      </c>
      <c r="F154" s="39">
        <v>2056</v>
      </c>
      <c r="G154" s="39">
        <v>0</v>
      </c>
      <c r="H154" s="59">
        <f t="shared" si="3"/>
        <v>0</v>
      </c>
      <c r="I154" s="59">
        <f t="shared" si="4"/>
        <v>0</v>
      </c>
    </row>
    <row r="155" spans="1:9" ht="12.75">
      <c r="A155" s="40"/>
      <c r="B155" s="37"/>
      <c r="C155" s="37"/>
      <c r="D155" s="37"/>
      <c r="E155" s="38"/>
      <c r="F155" s="39"/>
      <c r="G155" s="39"/>
      <c r="H155" s="59"/>
      <c r="I155" s="59"/>
    </row>
    <row r="156" spans="1:9" ht="15" customHeight="1">
      <c r="A156" s="42" t="s">
        <v>63</v>
      </c>
      <c r="B156" s="32">
        <v>758</v>
      </c>
      <c r="C156" s="32"/>
      <c r="D156" s="32"/>
      <c r="E156" s="33">
        <v>70000</v>
      </c>
      <c r="F156" s="34">
        <v>30000</v>
      </c>
      <c r="G156" s="34">
        <v>0</v>
      </c>
      <c r="H156" s="35">
        <f t="shared" si="3"/>
        <v>0</v>
      </c>
      <c r="I156" s="89">
        <f t="shared" si="4"/>
        <v>0</v>
      </c>
    </row>
    <row r="157" spans="1:9" ht="12.75">
      <c r="A157" s="40" t="s">
        <v>66</v>
      </c>
      <c r="B157" s="37"/>
      <c r="C157" s="37" t="s">
        <v>125</v>
      </c>
      <c r="D157" s="37"/>
      <c r="E157" s="38">
        <v>70000</v>
      </c>
      <c r="F157" s="39">
        <v>30000</v>
      </c>
      <c r="G157" s="39">
        <v>0</v>
      </c>
      <c r="H157" s="59">
        <f t="shared" si="3"/>
        <v>0</v>
      </c>
      <c r="I157" s="59">
        <f t="shared" si="4"/>
        <v>0</v>
      </c>
    </row>
    <row r="158" spans="1:9" s="156" customFormat="1" ht="15" customHeight="1">
      <c r="A158" s="95" t="s">
        <v>288</v>
      </c>
      <c r="B158" s="32" t="s">
        <v>289</v>
      </c>
      <c r="C158" s="32" t="s">
        <v>290</v>
      </c>
      <c r="D158" s="32" t="s">
        <v>291</v>
      </c>
      <c r="E158" s="154" t="s">
        <v>292</v>
      </c>
      <c r="F158" s="154" t="s">
        <v>293</v>
      </c>
      <c r="G158" s="154" t="s">
        <v>294</v>
      </c>
      <c r="H158" s="155" t="s">
        <v>295</v>
      </c>
      <c r="I158" s="147" t="s">
        <v>296</v>
      </c>
    </row>
    <row r="159" spans="1:9" ht="12.75">
      <c r="A159" s="40" t="s">
        <v>67</v>
      </c>
      <c r="B159" s="37"/>
      <c r="C159" s="37"/>
      <c r="D159" s="37" t="s">
        <v>126</v>
      </c>
      <c r="E159" s="38">
        <v>70000</v>
      </c>
      <c r="F159" s="39">
        <v>30000</v>
      </c>
      <c r="G159" s="39">
        <v>0</v>
      </c>
      <c r="H159" s="59">
        <f t="shared" si="3"/>
        <v>0</v>
      </c>
      <c r="I159" s="59">
        <f t="shared" si="4"/>
        <v>0</v>
      </c>
    </row>
    <row r="160" spans="1:9" ht="13.5" customHeight="1">
      <c r="A160" s="40"/>
      <c r="B160" s="37"/>
      <c r="C160" s="37"/>
      <c r="D160" s="37"/>
      <c r="E160" s="38"/>
      <c r="F160" s="39"/>
      <c r="G160" s="39"/>
      <c r="H160" s="35"/>
      <c r="I160" s="59"/>
    </row>
    <row r="161" spans="1:9" ht="19.5" customHeight="1">
      <c r="A161" s="42" t="s">
        <v>68</v>
      </c>
      <c r="B161" s="32">
        <v>801</v>
      </c>
      <c r="C161" s="32"/>
      <c r="D161" s="32"/>
      <c r="E161" s="33">
        <f>SUM(E163,E203,E224,E247,E250,E271,E275,E189,E268)</f>
        <v>5259205</v>
      </c>
      <c r="F161" s="33">
        <f>SUM(F163,F203,F224,F247,F250,F271,F275,F189,F268)</f>
        <v>4989551</v>
      </c>
      <c r="G161" s="33">
        <f>SUM(G163,G203,G224,G247,G250,G271,G275,G189,G268)</f>
        <v>4821418</v>
      </c>
      <c r="H161" s="35">
        <f t="shared" si="3"/>
        <v>0.9663029799675361</v>
      </c>
      <c r="I161" s="89">
        <f t="shared" si="4"/>
        <v>0.37623659431057277</v>
      </c>
    </row>
    <row r="162" spans="1:9" ht="15.75" customHeight="1">
      <c r="A162" s="42"/>
      <c r="B162" s="32"/>
      <c r="C162" s="32"/>
      <c r="D162" s="32"/>
      <c r="E162" s="33"/>
      <c r="F162" s="33"/>
      <c r="G162" s="33"/>
      <c r="H162" s="35"/>
      <c r="I162" s="59"/>
    </row>
    <row r="163" spans="1:9" ht="15" customHeight="1">
      <c r="A163" s="62" t="s">
        <v>69</v>
      </c>
      <c r="B163" s="37"/>
      <c r="C163" s="63">
        <v>80101</v>
      </c>
      <c r="D163" s="63"/>
      <c r="E163" s="65">
        <f>SUM(E164:E187)</f>
        <v>3115118</v>
      </c>
      <c r="F163" s="65">
        <f>SUM(F164:F185)</f>
        <v>2834314</v>
      </c>
      <c r="G163" s="65">
        <f>SUM(G164:G185)</f>
        <v>2755117</v>
      </c>
      <c r="H163" s="66">
        <f t="shared" si="3"/>
        <v>0.9720577889394048</v>
      </c>
      <c r="I163" s="59">
        <f t="shared" si="4"/>
        <v>0.2149939783290232</v>
      </c>
    </row>
    <row r="164" spans="1:9" ht="12.75">
      <c r="A164" s="40" t="s">
        <v>70</v>
      </c>
      <c r="B164" s="37"/>
      <c r="C164" s="37"/>
      <c r="D164" s="37">
        <v>3020</v>
      </c>
      <c r="E164" s="38">
        <v>8605</v>
      </c>
      <c r="F164" s="39">
        <v>5605</v>
      </c>
      <c r="G164" s="39">
        <v>5321</v>
      </c>
      <c r="H164" s="59">
        <f t="shared" si="3"/>
        <v>0.9493309545049063</v>
      </c>
      <c r="I164" s="59">
        <f t="shared" si="4"/>
        <v>0.00041522118976752435</v>
      </c>
    </row>
    <row r="165" spans="1:9" ht="12.75">
      <c r="A165" s="56" t="s">
        <v>79</v>
      </c>
      <c r="B165" s="37"/>
      <c r="C165" s="37"/>
      <c r="D165" s="53" t="s">
        <v>219</v>
      </c>
      <c r="E165" s="38">
        <v>0</v>
      </c>
      <c r="F165" s="39">
        <v>1581</v>
      </c>
      <c r="G165" s="39">
        <v>1581</v>
      </c>
      <c r="H165" s="59">
        <f t="shared" si="3"/>
        <v>1</v>
      </c>
      <c r="I165" s="59">
        <f t="shared" si="4"/>
        <v>0.00012337243018651682</v>
      </c>
    </row>
    <row r="166" spans="1:9" ht="12.75">
      <c r="A166" s="56" t="s">
        <v>276</v>
      </c>
      <c r="B166" s="37"/>
      <c r="C166" s="37"/>
      <c r="D166" s="53" t="s">
        <v>277</v>
      </c>
      <c r="E166" s="38">
        <v>6500</v>
      </c>
      <c r="F166" s="39">
        <v>5950</v>
      </c>
      <c r="G166" s="39">
        <v>5950</v>
      </c>
      <c r="H166" s="59">
        <f t="shared" si="3"/>
        <v>1</v>
      </c>
      <c r="I166" s="59">
        <f t="shared" si="4"/>
        <v>0.00046430484478796654</v>
      </c>
    </row>
    <row r="167" spans="1:9" ht="12.75">
      <c r="A167" s="40" t="s">
        <v>22</v>
      </c>
      <c r="B167" s="37"/>
      <c r="C167" s="37"/>
      <c r="D167" s="37">
        <v>4010</v>
      </c>
      <c r="E167" s="38">
        <v>1130551</v>
      </c>
      <c r="F167" s="39">
        <v>1194246</v>
      </c>
      <c r="G167" s="39">
        <v>1193298</v>
      </c>
      <c r="H167" s="59">
        <f t="shared" si="3"/>
        <v>0.9992061936987857</v>
      </c>
      <c r="I167" s="59">
        <f t="shared" si="4"/>
        <v>0.09311832650013292</v>
      </c>
    </row>
    <row r="168" spans="1:9" ht="12.75">
      <c r="A168" s="40" t="s">
        <v>23</v>
      </c>
      <c r="B168" s="37"/>
      <c r="C168" s="37"/>
      <c r="D168" s="37">
        <v>4040</v>
      </c>
      <c r="E168" s="38">
        <v>90300</v>
      </c>
      <c r="F168" s="39">
        <v>90788</v>
      </c>
      <c r="G168" s="39">
        <v>90788</v>
      </c>
      <c r="H168" s="59">
        <f t="shared" si="3"/>
        <v>1</v>
      </c>
      <c r="I168" s="59">
        <f t="shared" si="4"/>
        <v>0.007084589621615111</v>
      </c>
    </row>
    <row r="169" spans="1:9" ht="12.75">
      <c r="A169" s="40" t="s">
        <v>24</v>
      </c>
      <c r="B169" s="37"/>
      <c r="C169" s="37"/>
      <c r="D169" s="37">
        <v>4110</v>
      </c>
      <c r="E169" s="38">
        <v>212870</v>
      </c>
      <c r="F169" s="39">
        <v>212073</v>
      </c>
      <c r="G169" s="39">
        <v>211234</v>
      </c>
      <c r="H169" s="59">
        <f t="shared" si="3"/>
        <v>0.9960438151014037</v>
      </c>
      <c r="I169" s="59">
        <f t="shared" si="4"/>
        <v>0.01648352429982207</v>
      </c>
    </row>
    <row r="170" spans="1:9" ht="12.75">
      <c r="A170" s="40" t="s">
        <v>25</v>
      </c>
      <c r="B170" s="37"/>
      <c r="C170" s="37"/>
      <c r="D170" s="37">
        <v>4120</v>
      </c>
      <c r="E170" s="38">
        <v>28990</v>
      </c>
      <c r="F170" s="39">
        <v>29355</v>
      </c>
      <c r="G170" s="39">
        <v>29233</v>
      </c>
      <c r="H170" s="59">
        <f t="shared" si="3"/>
        <v>0.9958439788792369</v>
      </c>
      <c r="I170" s="59">
        <f t="shared" si="4"/>
        <v>0.0022811804248212817</v>
      </c>
    </row>
    <row r="171" spans="1:9" ht="12.75">
      <c r="A171" s="56" t="s">
        <v>250</v>
      </c>
      <c r="B171" s="37"/>
      <c r="C171" s="37"/>
      <c r="D171" s="53" t="s">
        <v>251</v>
      </c>
      <c r="E171" s="38">
        <v>3000</v>
      </c>
      <c r="F171" s="39">
        <v>2400</v>
      </c>
      <c r="G171" s="39">
        <v>2350</v>
      </c>
      <c r="H171" s="59">
        <f t="shared" si="3"/>
        <v>0.9791666666666666</v>
      </c>
      <c r="I171" s="59">
        <f t="shared" si="4"/>
        <v>0.00018338090508432291</v>
      </c>
    </row>
    <row r="172" spans="1:9" ht="12.75">
      <c r="A172" s="40" t="s">
        <v>10</v>
      </c>
      <c r="B172" s="37"/>
      <c r="C172" s="37"/>
      <c r="D172" s="37">
        <v>4210</v>
      </c>
      <c r="E172" s="38">
        <v>82250</v>
      </c>
      <c r="F172" s="39">
        <v>138850</v>
      </c>
      <c r="G172" s="39">
        <v>136691</v>
      </c>
      <c r="H172" s="59">
        <f t="shared" si="3"/>
        <v>0.9844508462369463</v>
      </c>
      <c r="I172" s="59">
        <f t="shared" si="4"/>
        <v>0.010666603956119652</v>
      </c>
    </row>
    <row r="173" spans="1:9" ht="12.75">
      <c r="A173" s="56" t="s">
        <v>259</v>
      </c>
      <c r="B173" s="37"/>
      <c r="C173" s="37"/>
      <c r="D173" s="53" t="s">
        <v>260</v>
      </c>
      <c r="E173" s="38">
        <v>300</v>
      </c>
      <c r="F173" s="39">
        <v>300</v>
      </c>
      <c r="G173" s="39">
        <v>200</v>
      </c>
      <c r="H173" s="59">
        <f t="shared" si="3"/>
        <v>0.6666666666666666</v>
      </c>
      <c r="I173" s="59">
        <f t="shared" si="4"/>
        <v>1.560688553909131E-05</v>
      </c>
    </row>
    <row r="174" spans="1:9" ht="12.75">
      <c r="A174" s="40" t="s">
        <v>71</v>
      </c>
      <c r="B174" s="37"/>
      <c r="C174" s="37"/>
      <c r="D174" s="37">
        <v>4240</v>
      </c>
      <c r="E174" s="38">
        <v>3500</v>
      </c>
      <c r="F174" s="39">
        <v>78500</v>
      </c>
      <c r="G174" s="39">
        <v>17429</v>
      </c>
      <c r="H174" s="59">
        <f t="shared" si="3"/>
        <v>0.22202547770700637</v>
      </c>
      <c r="I174" s="59">
        <f t="shared" si="4"/>
        <v>0.0013600620403041125</v>
      </c>
    </row>
    <row r="175" spans="1:9" ht="12.75">
      <c r="A175" s="40" t="s">
        <v>11</v>
      </c>
      <c r="B175" s="37"/>
      <c r="C175" s="37"/>
      <c r="D175" s="37">
        <v>4260</v>
      </c>
      <c r="E175" s="38">
        <v>37000</v>
      </c>
      <c r="F175" s="39">
        <v>30450</v>
      </c>
      <c r="G175" s="39">
        <v>28883</v>
      </c>
      <c r="H175" s="59">
        <f t="shared" si="3"/>
        <v>0.9485385878489326</v>
      </c>
      <c r="I175" s="59">
        <f t="shared" si="4"/>
        <v>0.002253868375127872</v>
      </c>
    </row>
    <row r="176" spans="1:9" ht="12.75">
      <c r="A176" s="40" t="s">
        <v>12</v>
      </c>
      <c r="B176" s="37"/>
      <c r="C176" s="37"/>
      <c r="D176" s="37">
        <v>4270</v>
      </c>
      <c r="E176" s="38">
        <v>27500</v>
      </c>
      <c r="F176" s="39">
        <v>67500</v>
      </c>
      <c r="G176" s="39">
        <v>66262</v>
      </c>
      <c r="H176" s="59">
        <f t="shared" si="3"/>
        <v>0.9816592592592592</v>
      </c>
      <c r="I176" s="59">
        <f t="shared" si="4"/>
        <v>0.005170717247956343</v>
      </c>
    </row>
    <row r="177" spans="1:9" ht="12.75">
      <c r="A177" s="40" t="s">
        <v>72</v>
      </c>
      <c r="B177" s="37"/>
      <c r="C177" s="37"/>
      <c r="D177" s="37">
        <v>4280</v>
      </c>
      <c r="E177" s="38">
        <v>3500</v>
      </c>
      <c r="F177" s="39">
        <v>1500</v>
      </c>
      <c r="G177" s="39">
        <v>606</v>
      </c>
      <c r="H177" s="59">
        <f t="shared" si="3"/>
        <v>0.404</v>
      </c>
      <c r="I177" s="59">
        <f t="shared" si="4"/>
        <v>4.7288863183446675E-05</v>
      </c>
    </row>
    <row r="178" spans="1:9" ht="12.75">
      <c r="A178" s="40" t="s">
        <v>13</v>
      </c>
      <c r="B178" s="37"/>
      <c r="C178" s="37"/>
      <c r="D178" s="37">
        <v>4300</v>
      </c>
      <c r="E178" s="38">
        <v>13000</v>
      </c>
      <c r="F178" s="39">
        <v>18440</v>
      </c>
      <c r="G178" s="39">
        <v>18422</v>
      </c>
      <c r="H178" s="59">
        <f t="shared" si="3"/>
        <v>0.9990238611713665</v>
      </c>
      <c r="I178" s="59">
        <f t="shared" si="4"/>
        <v>0.0014375502270057008</v>
      </c>
    </row>
    <row r="179" spans="1:9" ht="12.75">
      <c r="A179" s="56" t="s">
        <v>252</v>
      </c>
      <c r="B179" s="37"/>
      <c r="C179" s="37"/>
      <c r="D179" s="53" t="s">
        <v>253</v>
      </c>
      <c r="E179" s="38">
        <v>750</v>
      </c>
      <c r="F179" s="39">
        <v>750</v>
      </c>
      <c r="G179" s="39">
        <v>717</v>
      </c>
      <c r="H179" s="59">
        <f t="shared" si="3"/>
        <v>0.956</v>
      </c>
      <c r="I179" s="59">
        <f t="shared" si="4"/>
        <v>5.595068465764235E-05</v>
      </c>
    </row>
    <row r="180" spans="1:9" ht="15.75" customHeight="1">
      <c r="A180" s="40" t="s">
        <v>33</v>
      </c>
      <c r="B180" s="37"/>
      <c r="C180" s="37"/>
      <c r="D180" s="37">
        <v>4410</v>
      </c>
      <c r="E180" s="38">
        <v>5000</v>
      </c>
      <c r="F180" s="39">
        <v>5000</v>
      </c>
      <c r="G180" s="39">
        <v>4667</v>
      </c>
      <c r="H180" s="59">
        <f t="shared" si="3"/>
        <v>0.9334</v>
      </c>
      <c r="I180" s="59">
        <f t="shared" si="4"/>
        <v>0.00036418667405469575</v>
      </c>
    </row>
    <row r="181" spans="1:9" ht="12.75">
      <c r="A181" s="40" t="s">
        <v>34</v>
      </c>
      <c r="B181" s="37"/>
      <c r="C181" s="37"/>
      <c r="D181" s="37">
        <v>4430</v>
      </c>
      <c r="E181" s="38">
        <v>4000</v>
      </c>
      <c r="F181" s="39">
        <v>2660</v>
      </c>
      <c r="G181" s="39">
        <v>2660</v>
      </c>
      <c r="H181" s="59">
        <f t="shared" si="3"/>
        <v>1</v>
      </c>
      <c r="I181" s="59">
        <f t="shared" si="4"/>
        <v>0.00020757157766991446</v>
      </c>
    </row>
    <row r="182" spans="1:9" ht="12.75">
      <c r="A182" s="40" t="s">
        <v>26</v>
      </c>
      <c r="B182" s="37"/>
      <c r="C182" s="37"/>
      <c r="D182" s="37">
        <v>4440</v>
      </c>
      <c r="E182" s="38">
        <v>99900</v>
      </c>
      <c r="F182" s="39">
        <v>99962</v>
      </c>
      <c r="G182" s="39">
        <v>99947</v>
      </c>
      <c r="H182" s="59">
        <f t="shared" si="3"/>
        <v>0.9998499429783317</v>
      </c>
      <c r="I182" s="59">
        <f t="shared" si="4"/>
        <v>0.0077993069448777964</v>
      </c>
    </row>
    <row r="183" spans="1:9" ht="12.75">
      <c r="A183" s="40" t="s">
        <v>18</v>
      </c>
      <c r="B183" s="37"/>
      <c r="C183" s="37"/>
      <c r="D183" s="37">
        <v>4580</v>
      </c>
      <c r="E183" s="38">
        <v>6000</v>
      </c>
      <c r="F183" s="39">
        <v>6000</v>
      </c>
      <c r="G183" s="39">
        <v>5800</v>
      </c>
      <c r="H183" s="59">
        <f t="shared" si="3"/>
        <v>0.9666666666666667</v>
      </c>
      <c r="I183" s="59">
        <f t="shared" si="4"/>
        <v>0.00045259968063364806</v>
      </c>
    </row>
    <row r="184" spans="1:9" ht="12.75">
      <c r="A184" s="56" t="s">
        <v>130</v>
      </c>
      <c r="B184" s="37"/>
      <c r="C184" s="37"/>
      <c r="D184" s="53" t="s">
        <v>129</v>
      </c>
      <c r="E184" s="38">
        <v>400000</v>
      </c>
      <c r="F184" s="39">
        <v>810804</v>
      </c>
      <c r="G184" s="39">
        <v>801510</v>
      </c>
      <c r="H184" s="59">
        <f t="shared" si="3"/>
        <v>0.9885373037133512</v>
      </c>
      <c r="I184" s="59">
        <f t="shared" si="4"/>
        <v>0.06254537414218539</v>
      </c>
    </row>
    <row r="185" spans="1:9" ht="12.75">
      <c r="A185" s="40" t="s">
        <v>35</v>
      </c>
      <c r="B185" s="37"/>
      <c r="C185" s="37"/>
      <c r="D185" s="37">
        <v>6060</v>
      </c>
      <c r="E185" s="38">
        <v>31600</v>
      </c>
      <c r="F185" s="39">
        <v>31600</v>
      </c>
      <c r="G185" s="39">
        <v>31568</v>
      </c>
      <c r="H185" s="59">
        <f t="shared" si="3"/>
        <v>0.9989873417721519</v>
      </c>
      <c r="I185" s="59">
        <f t="shared" si="4"/>
        <v>0.0024633908134901726</v>
      </c>
    </row>
    <row r="186" spans="1:9" ht="42" customHeight="1">
      <c r="A186" s="56" t="s">
        <v>328</v>
      </c>
      <c r="B186" s="37"/>
      <c r="C186" s="37"/>
      <c r="D186" s="53" t="s">
        <v>329</v>
      </c>
      <c r="E186" s="38">
        <v>563170</v>
      </c>
      <c r="F186" s="39">
        <v>0</v>
      </c>
      <c r="G186" s="39">
        <v>0</v>
      </c>
      <c r="H186" s="59"/>
      <c r="I186" s="59">
        <f t="shared" si="4"/>
        <v>0</v>
      </c>
    </row>
    <row r="187" spans="1:9" ht="39.75" customHeight="1">
      <c r="A187" s="56" t="s">
        <v>328</v>
      </c>
      <c r="B187" s="37"/>
      <c r="C187" s="37"/>
      <c r="D187" s="53" t="s">
        <v>330</v>
      </c>
      <c r="E187" s="38">
        <v>356832</v>
      </c>
      <c r="F187" s="39">
        <v>0</v>
      </c>
      <c r="G187" s="39">
        <v>0</v>
      </c>
      <c r="H187" s="59"/>
      <c r="I187" s="59">
        <f aca="true" t="shared" si="5" ref="I187:I245">G187/12814856.59</f>
        <v>0</v>
      </c>
    </row>
    <row r="188" spans="1:10" ht="13.5" customHeight="1">
      <c r="A188" s="94" t="s">
        <v>288</v>
      </c>
      <c r="B188" s="30" t="s">
        <v>289</v>
      </c>
      <c r="C188" s="30" t="s">
        <v>290</v>
      </c>
      <c r="D188" s="30" t="s">
        <v>291</v>
      </c>
      <c r="E188" s="93" t="s">
        <v>292</v>
      </c>
      <c r="F188" s="93" t="s">
        <v>293</v>
      </c>
      <c r="G188" s="93" t="s">
        <v>294</v>
      </c>
      <c r="H188" s="94" t="s">
        <v>295</v>
      </c>
      <c r="I188" s="93" t="s">
        <v>296</v>
      </c>
      <c r="J188" s="60"/>
    </row>
    <row r="189" spans="1:9" ht="16.5" customHeight="1">
      <c r="A189" s="62" t="s">
        <v>280</v>
      </c>
      <c r="B189" s="37"/>
      <c r="C189" s="53" t="s">
        <v>281</v>
      </c>
      <c r="D189" s="37"/>
      <c r="E189" s="38">
        <f>SUM(E190:E201)</f>
        <v>157641</v>
      </c>
      <c r="F189" s="39">
        <f>SUM(F190:F201)</f>
        <v>158545</v>
      </c>
      <c r="G189" s="39">
        <f>SUM(G190:G201)</f>
        <v>154750</v>
      </c>
      <c r="H189" s="59">
        <f t="shared" si="3"/>
        <v>0.9760635781639282</v>
      </c>
      <c r="I189" s="59">
        <f t="shared" si="5"/>
        <v>0.012075827685871903</v>
      </c>
    </row>
    <row r="190" spans="1:9" ht="12.75">
      <c r="A190" s="40" t="s">
        <v>73</v>
      </c>
      <c r="B190" s="37"/>
      <c r="C190" s="37"/>
      <c r="D190" s="37">
        <v>3020</v>
      </c>
      <c r="E190" s="38">
        <v>577</v>
      </c>
      <c r="F190" s="39">
        <v>577</v>
      </c>
      <c r="G190" s="39">
        <v>274</v>
      </c>
      <c r="H190" s="59">
        <f t="shared" si="3"/>
        <v>0.4748700173310225</v>
      </c>
      <c r="I190" s="59">
        <f t="shared" si="5"/>
        <v>2.1381433188555096E-05</v>
      </c>
    </row>
    <row r="191" spans="1:9" ht="12.75">
      <c r="A191" s="40" t="s">
        <v>22</v>
      </c>
      <c r="B191" s="37"/>
      <c r="C191" s="37"/>
      <c r="D191" s="37">
        <v>4010</v>
      </c>
      <c r="E191" s="38">
        <v>88118</v>
      </c>
      <c r="F191" s="39">
        <v>87754</v>
      </c>
      <c r="G191" s="39">
        <v>87567</v>
      </c>
      <c r="H191" s="59">
        <f t="shared" si="3"/>
        <v>0.9978690430065866</v>
      </c>
      <c r="I191" s="59">
        <f t="shared" si="5"/>
        <v>0.0068332407300080444</v>
      </c>
    </row>
    <row r="192" spans="1:9" ht="12.75">
      <c r="A192" s="40" t="s">
        <v>23</v>
      </c>
      <c r="B192" s="37"/>
      <c r="C192" s="37"/>
      <c r="D192" s="37">
        <v>4040</v>
      </c>
      <c r="E192" s="38">
        <v>8300</v>
      </c>
      <c r="F192" s="39">
        <v>8204</v>
      </c>
      <c r="G192" s="39">
        <v>8203</v>
      </c>
      <c r="H192" s="59">
        <f t="shared" si="3"/>
        <v>0.999878108239883</v>
      </c>
      <c r="I192" s="59">
        <f t="shared" si="5"/>
        <v>0.0006401164103858302</v>
      </c>
    </row>
    <row r="193" spans="1:9" ht="12.75">
      <c r="A193" s="40" t="s">
        <v>24</v>
      </c>
      <c r="B193" s="37"/>
      <c r="C193" s="37"/>
      <c r="D193" s="37">
        <v>4110</v>
      </c>
      <c r="E193" s="38">
        <v>17400</v>
      </c>
      <c r="F193" s="39">
        <v>16886</v>
      </c>
      <c r="G193" s="39">
        <v>16870</v>
      </c>
      <c r="H193" s="59">
        <f t="shared" si="3"/>
        <v>0.9990524695013621</v>
      </c>
      <c r="I193" s="59">
        <f t="shared" si="5"/>
        <v>0.0013164407952223523</v>
      </c>
    </row>
    <row r="194" spans="1:9" ht="12.75">
      <c r="A194" s="40" t="s">
        <v>25</v>
      </c>
      <c r="B194" s="37"/>
      <c r="C194" s="37"/>
      <c r="D194" s="37">
        <v>4120</v>
      </c>
      <c r="E194" s="38">
        <v>2400</v>
      </c>
      <c r="F194" s="39">
        <v>2382</v>
      </c>
      <c r="G194" s="39">
        <v>2340</v>
      </c>
      <c r="H194" s="59">
        <f t="shared" si="3"/>
        <v>0.982367758186398</v>
      </c>
      <c r="I194" s="59">
        <f t="shared" si="5"/>
        <v>0.00018260056080736834</v>
      </c>
    </row>
    <row r="195" spans="1:9" ht="12.75">
      <c r="A195" s="40" t="s">
        <v>10</v>
      </c>
      <c r="B195" s="37"/>
      <c r="C195" s="37"/>
      <c r="D195" s="37">
        <v>4210</v>
      </c>
      <c r="E195" s="38">
        <v>21000</v>
      </c>
      <c r="F195" s="39">
        <v>22896</v>
      </c>
      <c r="G195" s="39">
        <v>21494</v>
      </c>
      <c r="H195" s="59">
        <f t="shared" si="3"/>
        <v>0.9387665967854647</v>
      </c>
      <c r="I195" s="59">
        <f t="shared" si="5"/>
        <v>0.0016772719888861433</v>
      </c>
    </row>
    <row r="196" spans="1:9" ht="12.75">
      <c r="A196" s="56" t="s">
        <v>261</v>
      </c>
      <c r="B196" s="37"/>
      <c r="C196" s="37"/>
      <c r="D196" s="53" t="s">
        <v>260</v>
      </c>
      <c r="E196" s="38">
        <v>200</v>
      </c>
      <c r="F196" s="39">
        <v>200</v>
      </c>
      <c r="G196" s="39">
        <v>0</v>
      </c>
      <c r="H196" s="59">
        <f t="shared" si="3"/>
        <v>0</v>
      </c>
      <c r="I196" s="59">
        <f t="shared" si="5"/>
        <v>0</v>
      </c>
    </row>
    <row r="197" spans="1:9" ht="12.75">
      <c r="A197" s="40" t="s">
        <v>74</v>
      </c>
      <c r="B197" s="37"/>
      <c r="C197" s="37"/>
      <c r="D197" s="37">
        <v>4240</v>
      </c>
      <c r="E197" s="38">
        <v>2600</v>
      </c>
      <c r="F197" s="39">
        <v>2600</v>
      </c>
      <c r="G197" s="39">
        <v>2557</v>
      </c>
      <c r="H197" s="59">
        <f t="shared" si="3"/>
        <v>0.9834615384615385</v>
      </c>
      <c r="I197" s="59">
        <f t="shared" si="5"/>
        <v>0.00019953403161728243</v>
      </c>
    </row>
    <row r="198" spans="1:9" ht="12.75">
      <c r="A198" s="40" t="s">
        <v>11</v>
      </c>
      <c r="B198" s="37"/>
      <c r="C198" s="37"/>
      <c r="D198" s="37">
        <v>4260</v>
      </c>
      <c r="E198" s="38">
        <v>10600</v>
      </c>
      <c r="F198" s="39">
        <v>10600</v>
      </c>
      <c r="G198" s="39">
        <v>9241</v>
      </c>
      <c r="H198" s="59">
        <f t="shared" si="3"/>
        <v>0.8717924528301887</v>
      </c>
      <c r="I198" s="59">
        <f t="shared" si="5"/>
        <v>0.0007211161463337141</v>
      </c>
    </row>
    <row r="199" spans="1:9" ht="12.75">
      <c r="A199" s="40" t="s">
        <v>72</v>
      </c>
      <c r="B199" s="37"/>
      <c r="C199" s="37"/>
      <c r="D199" s="37">
        <v>4280</v>
      </c>
      <c r="E199" s="38">
        <v>350</v>
      </c>
      <c r="F199" s="39">
        <v>250</v>
      </c>
      <c r="G199" s="39">
        <v>60</v>
      </c>
      <c r="H199" s="59">
        <f t="shared" si="3"/>
        <v>0.24</v>
      </c>
      <c r="I199" s="59">
        <f t="shared" si="5"/>
        <v>4.682065661727393E-06</v>
      </c>
    </row>
    <row r="200" spans="1:9" ht="12.75">
      <c r="A200" s="56" t="s">
        <v>13</v>
      </c>
      <c r="B200" s="37"/>
      <c r="C200" s="37"/>
      <c r="D200" s="53" t="s">
        <v>116</v>
      </c>
      <c r="E200" s="38">
        <v>450</v>
      </c>
      <c r="F200" s="39">
        <v>450</v>
      </c>
      <c r="G200" s="39">
        <v>410</v>
      </c>
      <c r="H200" s="59">
        <f t="shared" si="3"/>
        <v>0.9111111111111111</v>
      </c>
      <c r="I200" s="59">
        <f t="shared" si="5"/>
        <v>3.199411535513719E-05</v>
      </c>
    </row>
    <row r="201" spans="1:9" ht="12.75">
      <c r="A201" s="40" t="s">
        <v>26</v>
      </c>
      <c r="B201" s="37"/>
      <c r="C201" s="37"/>
      <c r="D201" s="37">
        <v>4440</v>
      </c>
      <c r="E201" s="38">
        <v>5646</v>
      </c>
      <c r="F201" s="39">
        <v>5746</v>
      </c>
      <c r="G201" s="39">
        <v>5734</v>
      </c>
      <c r="H201" s="59">
        <f t="shared" si="3"/>
        <v>0.9979115906717717</v>
      </c>
      <c r="I201" s="59">
        <f t="shared" si="5"/>
        <v>0.0004474494084057479</v>
      </c>
    </row>
    <row r="202" spans="1:9" ht="12.75">
      <c r="A202" s="40"/>
      <c r="B202" s="37"/>
      <c r="C202" s="37"/>
      <c r="D202" s="37"/>
      <c r="E202" s="38"/>
      <c r="F202" s="39"/>
      <c r="G202" s="39"/>
      <c r="H202" s="59"/>
      <c r="I202" s="59"/>
    </row>
    <row r="203" spans="1:9" ht="15.75" customHeight="1">
      <c r="A203" s="62" t="s">
        <v>174</v>
      </c>
      <c r="B203" s="37"/>
      <c r="C203" s="63">
        <v>80104</v>
      </c>
      <c r="D203" s="63"/>
      <c r="E203" s="65">
        <f>SUM(E204:E222)</f>
        <v>787744</v>
      </c>
      <c r="F203" s="65">
        <f>SUM(F204:F222)</f>
        <v>678744</v>
      </c>
      <c r="G203" s="65">
        <f>SUM(G204:G222)</f>
        <v>665410</v>
      </c>
      <c r="H203" s="66">
        <f t="shared" si="3"/>
        <v>0.9803548907982981</v>
      </c>
      <c r="I203" s="59">
        <f t="shared" si="5"/>
        <v>0.05192488853283375</v>
      </c>
    </row>
    <row r="204" spans="1:9" ht="12.75">
      <c r="A204" s="40" t="s">
        <v>73</v>
      </c>
      <c r="B204" s="37"/>
      <c r="C204" s="37"/>
      <c r="D204" s="37">
        <v>3020</v>
      </c>
      <c r="E204" s="38">
        <v>2133</v>
      </c>
      <c r="F204" s="39">
        <v>1963</v>
      </c>
      <c r="G204" s="39">
        <v>1952</v>
      </c>
      <c r="H204" s="59">
        <f t="shared" si="3"/>
        <v>0.9943963321446765</v>
      </c>
      <c r="I204" s="59">
        <f t="shared" si="5"/>
        <v>0.0001523232028615312</v>
      </c>
    </row>
    <row r="205" spans="1:9" ht="12.75">
      <c r="A205" s="40" t="s">
        <v>22</v>
      </c>
      <c r="B205" s="37"/>
      <c r="C205" s="37"/>
      <c r="D205" s="37">
        <v>4010</v>
      </c>
      <c r="E205" s="38">
        <v>359161</v>
      </c>
      <c r="F205" s="39">
        <v>363161</v>
      </c>
      <c r="G205" s="39">
        <v>359873</v>
      </c>
      <c r="H205" s="59">
        <f t="shared" si="3"/>
        <v>0.9909461643733771</v>
      </c>
      <c r="I205" s="59">
        <f t="shared" si="5"/>
        <v>0.028082483598047037</v>
      </c>
    </row>
    <row r="206" spans="1:9" ht="12.75">
      <c r="A206" s="40" t="s">
        <v>23</v>
      </c>
      <c r="B206" s="37"/>
      <c r="C206" s="37"/>
      <c r="D206" s="37">
        <v>4040</v>
      </c>
      <c r="E206" s="38">
        <v>28900</v>
      </c>
      <c r="F206" s="39">
        <v>28588</v>
      </c>
      <c r="G206" s="39">
        <v>28587</v>
      </c>
      <c r="H206" s="59">
        <f t="shared" si="3"/>
        <v>0.9999650202882329</v>
      </c>
      <c r="I206" s="59">
        <f t="shared" si="5"/>
        <v>0.0022307701845300167</v>
      </c>
    </row>
    <row r="207" spans="1:9" ht="12.75">
      <c r="A207" s="40" t="s">
        <v>24</v>
      </c>
      <c r="B207" s="37"/>
      <c r="C207" s="37"/>
      <c r="D207" s="37">
        <v>4110</v>
      </c>
      <c r="E207" s="38">
        <v>68780</v>
      </c>
      <c r="F207" s="39">
        <v>68080</v>
      </c>
      <c r="G207" s="39">
        <v>65670</v>
      </c>
      <c r="H207" s="59">
        <f t="shared" si="3"/>
        <v>0.9646004700352526</v>
      </c>
      <c r="I207" s="59">
        <f t="shared" si="5"/>
        <v>0.0051245208667606325</v>
      </c>
    </row>
    <row r="208" spans="1:9" ht="12.75">
      <c r="A208" s="40" t="s">
        <v>25</v>
      </c>
      <c r="B208" s="37"/>
      <c r="C208" s="37"/>
      <c r="D208" s="37">
        <v>4120</v>
      </c>
      <c r="E208" s="38">
        <v>9400</v>
      </c>
      <c r="F208" s="39">
        <v>9300</v>
      </c>
      <c r="G208" s="39">
        <v>9216</v>
      </c>
      <c r="H208" s="59">
        <f t="shared" si="3"/>
        <v>0.9909677419354839</v>
      </c>
      <c r="I208" s="59">
        <f t="shared" si="5"/>
        <v>0.0007191652856413277</v>
      </c>
    </row>
    <row r="209" spans="1:9" ht="12.75">
      <c r="A209" s="56" t="s">
        <v>250</v>
      </c>
      <c r="B209" s="37"/>
      <c r="C209" s="37"/>
      <c r="D209" s="53" t="s">
        <v>251</v>
      </c>
      <c r="E209" s="38">
        <v>2000</v>
      </c>
      <c r="F209" s="39">
        <v>0</v>
      </c>
      <c r="G209" s="39">
        <v>0</v>
      </c>
      <c r="H209" s="59"/>
      <c r="I209" s="59">
        <f t="shared" si="5"/>
        <v>0</v>
      </c>
    </row>
    <row r="210" spans="1:9" ht="12.75">
      <c r="A210" s="40" t="s">
        <v>10</v>
      </c>
      <c r="B210" s="37"/>
      <c r="C210" s="37"/>
      <c r="D210" s="37">
        <v>4210</v>
      </c>
      <c r="E210" s="38">
        <v>55500</v>
      </c>
      <c r="F210" s="39">
        <v>69385</v>
      </c>
      <c r="G210" s="39">
        <v>66364</v>
      </c>
      <c r="H210" s="59">
        <f t="shared" si="3"/>
        <v>0.9564603300425164</v>
      </c>
      <c r="I210" s="59">
        <f t="shared" si="5"/>
        <v>0.005178676759581279</v>
      </c>
    </row>
    <row r="211" spans="1:9" ht="12.75">
      <c r="A211" s="56" t="s">
        <v>90</v>
      </c>
      <c r="B211" s="37"/>
      <c r="C211" s="37"/>
      <c r="D211" s="53" t="s">
        <v>200</v>
      </c>
      <c r="E211" s="38">
        <v>65000</v>
      </c>
      <c r="F211" s="39">
        <v>72020</v>
      </c>
      <c r="G211" s="39">
        <v>72019</v>
      </c>
      <c r="H211" s="59">
        <f t="shared" si="3"/>
        <v>0.9999861149680644</v>
      </c>
      <c r="I211" s="59">
        <f t="shared" si="5"/>
        <v>0.005619961448199086</v>
      </c>
    </row>
    <row r="212" spans="1:9" ht="12.75">
      <c r="A212" s="56" t="s">
        <v>261</v>
      </c>
      <c r="B212" s="37"/>
      <c r="C212" s="37"/>
      <c r="D212" s="53" t="s">
        <v>260</v>
      </c>
      <c r="E212" s="38">
        <v>400</v>
      </c>
      <c r="F212" s="39">
        <v>400</v>
      </c>
      <c r="G212" s="39">
        <v>66</v>
      </c>
      <c r="H212" s="59">
        <f t="shared" si="3"/>
        <v>0.165</v>
      </c>
      <c r="I212" s="59">
        <f t="shared" si="5"/>
        <v>5.150272227900133E-06</v>
      </c>
    </row>
    <row r="213" spans="1:9" ht="12.75">
      <c r="A213" s="40" t="s">
        <v>74</v>
      </c>
      <c r="B213" s="37"/>
      <c r="C213" s="37"/>
      <c r="D213" s="37">
        <v>4240</v>
      </c>
      <c r="E213" s="38">
        <v>5950</v>
      </c>
      <c r="F213" s="39">
        <v>5700</v>
      </c>
      <c r="G213" s="39">
        <v>5597</v>
      </c>
      <c r="H213" s="59">
        <f t="shared" si="3"/>
        <v>0.9819298245614035</v>
      </c>
      <c r="I213" s="59">
        <f t="shared" si="5"/>
        <v>0.00043675869181147034</v>
      </c>
    </row>
    <row r="214" spans="1:9" ht="12.75">
      <c r="A214" s="40" t="s">
        <v>11</v>
      </c>
      <c r="B214" s="37"/>
      <c r="C214" s="37"/>
      <c r="D214" s="37">
        <v>4260</v>
      </c>
      <c r="E214" s="38">
        <v>14100</v>
      </c>
      <c r="F214" s="39">
        <v>15994</v>
      </c>
      <c r="G214" s="39">
        <v>15779</v>
      </c>
      <c r="H214" s="59">
        <f t="shared" si="3"/>
        <v>0.9865574590471426</v>
      </c>
      <c r="I214" s="59">
        <f t="shared" si="5"/>
        <v>0.0012313052346066091</v>
      </c>
    </row>
    <row r="215" spans="1:9" ht="12.75">
      <c r="A215" s="40" t="s">
        <v>12</v>
      </c>
      <c r="B215" s="37"/>
      <c r="C215" s="37"/>
      <c r="D215" s="37">
        <v>4270</v>
      </c>
      <c r="E215" s="38">
        <v>2100</v>
      </c>
      <c r="F215" s="39">
        <v>3032</v>
      </c>
      <c r="G215" s="39">
        <v>1934</v>
      </c>
      <c r="H215" s="59">
        <f t="shared" si="3"/>
        <v>0.6378627968337731</v>
      </c>
      <c r="I215" s="59">
        <f t="shared" si="5"/>
        <v>0.000150918583163013</v>
      </c>
    </row>
    <row r="216" spans="1:9" ht="12.75">
      <c r="A216" s="40" t="s">
        <v>72</v>
      </c>
      <c r="B216" s="37"/>
      <c r="C216" s="37"/>
      <c r="D216" s="37">
        <v>4280</v>
      </c>
      <c r="E216" s="38">
        <v>1200</v>
      </c>
      <c r="F216" s="39">
        <v>1200</v>
      </c>
      <c r="G216" s="39">
        <v>940</v>
      </c>
      <c r="H216" s="59">
        <f t="shared" si="3"/>
        <v>0.7833333333333333</v>
      </c>
      <c r="I216" s="59">
        <f t="shared" si="5"/>
        <v>7.335236203372917E-05</v>
      </c>
    </row>
    <row r="217" spans="1:9" ht="12.75">
      <c r="A217" s="40" t="s">
        <v>13</v>
      </c>
      <c r="B217" s="37"/>
      <c r="C217" s="37"/>
      <c r="D217" s="37">
        <v>4300</v>
      </c>
      <c r="E217" s="38">
        <v>10900</v>
      </c>
      <c r="F217" s="39">
        <v>8900</v>
      </c>
      <c r="G217" s="39">
        <v>6583</v>
      </c>
      <c r="H217" s="59">
        <f t="shared" si="3"/>
        <v>0.7396629213483146</v>
      </c>
      <c r="I217" s="59">
        <f t="shared" si="5"/>
        <v>0.0005137006375191905</v>
      </c>
    </row>
    <row r="218" spans="1:9" ht="12.75">
      <c r="A218" s="56" t="s">
        <v>262</v>
      </c>
      <c r="B218" s="37"/>
      <c r="C218" s="37"/>
      <c r="D218" s="53" t="s">
        <v>253</v>
      </c>
      <c r="E218" s="38">
        <v>720</v>
      </c>
      <c r="F218" s="39">
        <v>0</v>
      </c>
      <c r="G218" s="39">
        <v>0</v>
      </c>
      <c r="H218" s="59"/>
      <c r="I218" s="59">
        <f t="shared" si="5"/>
        <v>0</v>
      </c>
    </row>
    <row r="219" spans="1:9" ht="12.75">
      <c r="A219" s="56" t="s">
        <v>33</v>
      </c>
      <c r="B219" s="37"/>
      <c r="C219" s="37"/>
      <c r="D219" s="53" t="s">
        <v>123</v>
      </c>
      <c r="E219" s="38">
        <v>800</v>
      </c>
      <c r="F219" s="39">
        <v>400</v>
      </c>
      <c r="G219" s="39">
        <v>212</v>
      </c>
      <c r="H219" s="59">
        <f t="shared" si="3"/>
        <v>0.53</v>
      </c>
      <c r="I219" s="59">
        <f t="shared" si="5"/>
        <v>1.654329867143679E-05</v>
      </c>
    </row>
    <row r="220" spans="1:9" ht="12.75">
      <c r="A220" s="56" t="s">
        <v>34</v>
      </c>
      <c r="B220" s="37"/>
      <c r="C220" s="37"/>
      <c r="D220" s="53" t="s">
        <v>132</v>
      </c>
      <c r="E220" s="38">
        <v>200</v>
      </c>
      <c r="F220" s="39">
        <v>106</v>
      </c>
      <c r="G220" s="39">
        <v>106</v>
      </c>
      <c r="H220" s="59">
        <f t="shared" si="3"/>
        <v>1</v>
      </c>
      <c r="I220" s="59">
        <f t="shared" si="5"/>
        <v>8.271649335718395E-06</v>
      </c>
    </row>
    <row r="221" spans="1:9" ht="12.75">
      <c r="A221" s="40" t="s">
        <v>26</v>
      </c>
      <c r="B221" s="37"/>
      <c r="C221" s="37"/>
      <c r="D221" s="37">
        <v>4440</v>
      </c>
      <c r="E221" s="38">
        <v>30500</v>
      </c>
      <c r="F221" s="39">
        <v>30515</v>
      </c>
      <c r="G221" s="39">
        <v>30512</v>
      </c>
      <c r="H221" s="59">
        <f t="shared" si="3"/>
        <v>0.9999016876945764</v>
      </c>
      <c r="I221" s="59">
        <f t="shared" si="5"/>
        <v>0.0023809864578437706</v>
      </c>
    </row>
    <row r="222" spans="1:9" ht="12.75">
      <c r="A222" s="56" t="s">
        <v>130</v>
      </c>
      <c r="B222" s="37"/>
      <c r="C222" s="37"/>
      <c r="D222" s="53" t="s">
        <v>129</v>
      </c>
      <c r="E222" s="38">
        <v>130000</v>
      </c>
      <c r="F222" s="39">
        <v>0</v>
      </c>
      <c r="G222" s="39">
        <v>0</v>
      </c>
      <c r="H222" s="59"/>
      <c r="I222" s="59">
        <f t="shared" si="5"/>
        <v>0</v>
      </c>
    </row>
    <row r="223" spans="1:10" ht="13.5" customHeight="1">
      <c r="A223" s="94" t="s">
        <v>288</v>
      </c>
      <c r="B223" s="30" t="s">
        <v>289</v>
      </c>
      <c r="C223" s="30" t="s">
        <v>290</v>
      </c>
      <c r="D223" s="30" t="s">
        <v>291</v>
      </c>
      <c r="E223" s="93" t="s">
        <v>292</v>
      </c>
      <c r="F223" s="93" t="s">
        <v>293</v>
      </c>
      <c r="G223" s="93" t="s">
        <v>294</v>
      </c>
      <c r="H223" s="94" t="s">
        <v>295</v>
      </c>
      <c r="I223" s="93" t="s">
        <v>296</v>
      </c>
      <c r="J223" s="60"/>
    </row>
    <row r="224" spans="1:9" ht="12.75">
      <c r="A224" s="62" t="s">
        <v>75</v>
      </c>
      <c r="B224" s="37"/>
      <c r="C224" s="63">
        <v>80110</v>
      </c>
      <c r="D224" s="64"/>
      <c r="E224" s="65">
        <f>SUM(E225:E245)</f>
        <v>949841</v>
      </c>
      <c r="F224" s="65">
        <f>SUM(F225:F245)</f>
        <v>1067711</v>
      </c>
      <c r="G224" s="65">
        <f>SUM(G225:G245)</f>
        <v>1005628</v>
      </c>
      <c r="H224" s="66">
        <f t="shared" si="3"/>
        <v>0.9418541159545982</v>
      </c>
      <c r="I224" s="59">
        <f t="shared" si="5"/>
        <v>0.07847360545452658</v>
      </c>
    </row>
    <row r="225" spans="1:9" ht="12.75">
      <c r="A225" s="40" t="s">
        <v>73</v>
      </c>
      <c r="B225" s="37"/>
      <c r="C225" s="63"/>
      <c r="D225" s="63" t="s">
        <v>140</v>
      </c>
      <c r="E225" s="65">
        <v>3654</v>
      </c>
      <c r="F225" s="67">
        <v>3654</v>
      </c>
      <c r="G225" s="67">
        <v>3266</v>
      </c>
      <c r="H225" s="66">
        <f aca="true" t="shared" si="6" ref="H225:H375">G225/F225</f>
        <v>0.8938149972632731</v>
      </c>
      <c r="I225" s="59">
        <f t="shared" si="5"/>
        <v>0.0002548604408533611</v>
      </c>
    </row>
    <row r="226" spans="1:9" ht="12.75">
      <c r="A226" s="56" t="s">
        <v>276</v>
      </c>
      <c r="B226" s="37"/>
      <c r="C226" s="63"/>
      <c r="D226" s="63" t="s">
        <v>277</v>
      </c>
      <c r="E226" s="65">
        <v>5400</v>
      </c>
      <c r="F226" s="67">
        <v>5400</v>
      </c>
      <c r="G226" s="67">
        <v>4870</v>
      </c>
      <c r="H226" s="66">
        <f t="shared" si="6"/>
        <v>0.9018518518518519</v>
      </c>
      <c r="I226" s="59">
        <f t="shared" si="5"/>
        <v>0.00038002766287687347</v>
      </c>
    </row>
    <row r="227" spans="1:9" ht="12.75">
      <c r="A227" s="40" t="s">
        <v>22</v>
      </c>
      <c r="B227" s="37"/>
      <c r="C227" s="37"/>
      <c r="D227" s="37">
        <v>4010</v>
      </c>
      <c r="E227" s="38">
        <v>598867</v>
      </c>
      <c r="F227" s="39">
        <v>603667</v>
      </c>
      <c r="G227" s="39">
        <v>602559</v>
      </c>
      <c r="H227" s="59">
        <f t="shared" si="6"/>
        <v>0.9981645509858912</v>
      </c>
      <c r="I227" s="59">
        <f t="shared" si="5"/>
        <v>0.04702034671774661</v>
      </c>
    </row>
    <row r="228" spans="1:9" ht="12.75">
      <c r="A228" s="40" t="s">
        <v>23</v>
      </c>
      <c r="B228" s="37"/>
      <c r="C228" s="37"/>
      <c r="D228" s="37">
        <v>4040</v>
      </c>
      <c r="E228" s="38">
        <v>47800</v>
      </c>
      <c r="F228" s="39">
        <v>47638</v>
      </c>
      <c r="G228" s="39">
        <v>47637</v>
      </c>
      <c r="H228" s="59">
        <f t="shared" si="6"/>
        <v>0.9999790083546748</v>
      </c>
      <c r="I228" s="59">
        <f t="shared" si="5"/>
        <v>0.0037173260321284643</v>
      </c>
    </row>
    <row r="229" spans="1:9" ht="12.75">
      <c r="A229" s="40" t="s">
        <v>24</v>
      </c>
      <c r="B229" s="37"/>
      <c r="C229" s="37"/>
      <c r="D229" s="37">
        <v>4110</v>
      </c>
      <c r="E229" s="38">
        <v>114940</v>
      </c>
      <c r="F229" s="39">
        <v>112540</v>
      </c>
      <c r="G229" s="39">
        <v>110568</v>
      </c>
      <c r="H229" s="59">
        <f t="shared" si="6"/>
        <v>0.9824773413897281</v>
      </c>
      <c r="I229" s="59">
        <f t="shared" si="5"/>
        <v>0.008628110601431241</v>
      </c>
    </row>
    <row r="230" spans="1:9" ht="12.75">
      <c r="A230" s="40" t="s">
        <v>25</v>
      </c>
      <c r="B230" s="37"/>
      <c r="C230" s="37"/>
      <c r="D230" s="37">
        <v>4120</v>
      </c>
      <c r="E230" s="38">
        <v>15660</v>
      </c>
      <c r="F230" s="39">
        <v>15780</v>
      </c>
      <c r="G230" s="39">
        <v>15582</v>
      </c>
      <c r="H230" s="59">
        <f t="shared" si="6"/>
        <v>0.9874524714828897</v>
      </c>
      <c r="I230" s="59">
        <f t="shared" si="5"/>
        <v>0.001215932452350604</v>
      </c>
    </row>
    <row r="231" spans="1:9" ht="12.75">
      <c r="A231" s="56" t="s">
        <v>250</v>
      </c>
      <c r="B231" s="37"/>
      <c r="C231" s="37"/>
      <c r="D231" s="53" t="s">
        <v>251</v>
      </c>
      <c r="E231" s="38">
        <v>3000</v>
      </c>
      <c r="F231" s="39">
        <v>3350</v>
      </c>
      <c r="G231" s="39">
        <v>3297</v>
      </c>
      <c r="H231" s="59">
        <f t="shared" si="6"/>
        <v>0.9841791044776119</v>
      </c>
      <c r="I231" s="59">
        <f t="shared" si="5"/>
        <v>0.0002572795081119203</v>
      </c>
    </row>
    <row r="232" spans="1:9" ht="12.75">
      <c r="A232" s="40" t="s">
        <v>10</v>
      </c>
      <c r="B232" s="37"/>
      <c r="C232" s="37"/>
      <c r="D232" s="37">
        <v>4210</v>
      </c>
      <c r="E232" s="38">
        <v>36900</v>
      </c>
      <c r="F232" s="39">
        <v>66812</v>
      </c>
      <c r="G232" s="39">
        <v>66411</v>
      </c>
      <c r="H232" s="59">
        <f t="shared" si="6"/>
        <v>0.9939980841764953</v>
      </c>
      <c r="I232" s="59">
        <f t="shared" si="5"/>
        <v>0.005182344377682966</v>
      </c>
    </row>
    <row r="233" spans="1:9" ht="12.75">
      <c r="A233" s="56" t="s">
        <v>10</v>
      </c>
      <c r="B233" s="37"/>
      <c r="C233" s="37"/>
      <c r="D233" s="53" t="s">
        <v>331</v>
      </c>
      <c r="E233" s="38">
        <v>3040</v>
      </c>
      <c r="F233" s="39">
        <v>3669</v>
      </c>
      <c r="G233" s="39">
        <v>3441</v>
      </c>
      <c r="H233" s="59">
        <f t="shared" si="6"/>
        <v>0.937857726901063</v>
      </c>
      <c r="I233" s="59">
        <f t="shared" si="5"/>
        <v>0.000268516465700066</v>
      </c>
    </row>
    <row r="234" spans="1:9" ht="12.75">
      <c r="A234" s="56" t="s">
        <v>259</v>
      </c>
      <c r="B234" s="37"/>
      <c r="C234" s="37"/>
      <c r="D234" s="53" t="s">
        <v>260</v>
      </c>
      <c r="E234" s="38">
        <v>500</v>
      </c>
      <c r="F234" s="39">
        <v>500</v>
      </c>
      <c r="G234" s="39">
        <v>302</v>
      </c>
      <c r="H234" s="59">
        <f t="shared" si="6"/>
        <v>0.604</v>
      </c>
      <c r="I234" s="59">
        <f t="shared" si="5"/>
        <v>2.356639716402788E-05</v>
      </c>
    </row>
    <row r="235" spans="1:9" ht="12.75">
      <c r="A235" s="40" t="s">
        <v>71</v>
      </c>
      <c r="B235" s="37"/>
      <c r="C235" s="37"/>
      <c r="D235" s="37">
        <v>4240</v>
      </c>
      <c r="E235" s="38">
        <v>3500</v>
      </c>
      <c r="F235" s="39">
        <v>74500</v>
      </c>
      <c r="G235" s="39">
        <v>19267</v>
      </c>
      <c r="H235" s="59">
        <f t="shared" si="6"/>
        <v>0.2586174496644295</v>
      </c>
      <c r="I235" s="59">
        <f t="shared" si="5"/>
        <v>0.0015034893184083615</v>
      </c>
    </row>
    <row r="236" spans="1:9" ht="12.75">
      <c r="A236" s="56" t="s">
        <v>71</v>
      </c>
      <c r="B236" s="37"/>
      <c r="C236" s="37"/>
      <c r="D236" s="53" t="s">
        <v>332</v>
      </c>
      <c r="E236" s="38">
        <v>577</v>
      </c>
      <c r="F236" s="39">
        <v>2145</v>
      </c>
      <c r="G236" s="39">
        <v>1857</v>
      </c>
      <c r="H236" s="59">
        <f t="shared" si="6"/>
        <v>0.8657342657342657</v>
      </c>
      <c r="I236" s="59">
        <f t="shared" si="5"/>
        <v>0.00014490993223046283</v>
      </c>
    </row>
    <row r="237" spans="1:9" ht="12.75">
      <c r="A237" s="56" t="s">
        <v>11</v>
      </c>
      <c r="B237" s="37"/>
      <c r="C237" s="37"/>
      <c r="D237" s="53" t="s">
        <v>224</v>
      </c>
      <c r="E237" s="38">
        <v>17500</v>
      </c>
      <c r="F237" s="39">
        <v>14700</v>
      </c>
      <c r="G237" s="39">
        <v>14495</v>
      </c>
      <c r="H237" s="59">
        <f t="shared" si="6"/>
        <v>0.9860544217687075</v>
      </c>
      <c r="I237" s="59">
        <f t="shared" si="5"/>
        <v>0.001131109029445643</v>
      </c>
    </row>
    <row r="238" spans="1:9" ht="12.75">
      <c r="A238" s="40" t="s">
        <v>12</v>
      </c>
      <c r="B238" s="37"/>
      <c r="C238" s="37"/>
      <c r="D238" s="37">
        <v>4270</v>
      </c>
      <c r="E238" s="38">
        <v>9000</v>
      </c>
      <c r="F238" s="39">
        <v>22612</v>
      </c>
      <c r="G238" s="39">
        <v>22567</v>
      </c>
      <c r="H238" s="59">
        <f t="shared" si="6"/>
        <v>0.998009906244472</v>
      </c>
      <c r="I238" s="59">
        <f t="shared" si="5"/>
        <v>0.0017610029298033682</v>
      </c>
    </row>
    <row r="239" spans="1:9" ht="12.75">
      <c r="A239" s="40" t="s">
        <v>72</v>
      </c>
      <c r="B239" s="37"/>
      <c r="C239" s="37"/>
      <c r="D239" s="37">
        <v>4280</v>
      </c>
      <c r="E239" s="38">
        <v>800</v>
      </c>
      <c r="F239" s="39">
        <v>400</v>
      </c>
      <c r="G239" s="39">
        <v>135</v>
      </c>
      <c r="H239" s="59">
        <f t="shared" si="6"/>
        <v>0.3375</v>
      </c>
      <c r="I239" s="59">
        <f t="shared" si="5"/>
        <v>1.0534647738886636E-05</v>
      </c>
    </row>
    <row r="240" spans="1:9" ht="12.75">
      <c r="A240" s="40" t="s">
        <v>13</v>
      </c>
      <c r="B240" s="37"/>
      <c r="C240" s="37"/>
      <c r="D240" s="37">
        <v>4300</v>
      </c>
      <c r="E240" s="38">
        <v>8200</v>
      </c>
      <c r="F240" s="39">
        <v>8700</v>
      </c>
      <c r="G240" s="39">
        <v>8426</v>
      </c>
      <c r="H240" s="59">
        <f t="shared" si="6"/>
        <v>0.9685057471264368</v>
      </c>
      <c r="I240" s="59">
        <f t="shared" si="5"/>
        <v>0.0006575180877619169</v>
      </c>
    </row>
    <row r="241" spans="1:9" ht="12.75">
      <c r="A241" s="56" t="s">
        <v>13</v>
      </c>
      <c r="B241" s="37"/>
      <c r="C241" s="37"/>
      <c r="D241" s="53" t="s">
        <v>333</v>
      </c>
      <c r="E241" s="38">
        <v>19067</v>
      </c>
      <c r="F241" s="39">
        <v>22515</v>
      </c>
      <c r="G241" s="39">
        <v>22514</v>
      </c>
      <c r="H241" s="59">
        <f t="shared" si="6"/>
        <v>0.9999555851654452</v>
      </c>
      <c r="I241" s="59">
        <f t="shared" si="5"/>
        <v>0.001756867105135509</v>
      </c>
    </row>
    <row r="242" spans="1:9" ht="12.75">
      <c r="A242" s="40" t="s">
        <v>33</v>
      </c>
      <c r="B242" s="37"/>
      <c r="C242" s="37"/>
      <c r="D242" s="37">
        <v>4410</v>
      </c>
      <c r="E242" s="38">
        <v>4800</v>
      </c>
      <c r="F242" s="39">
        <v>4800</v>
      </c>
      <c r="G242" s="39">
        <v>4136</v>
      </c>
      <c r="H242" s="59">
        <f t="shared" si="6"/>
        <v>0.8616666666666667</v>
      </c>
      <c r="I242" s="59">
        <f t="shared" si="5"/>
        <v>0.0003227503929484083</v>
      </c>
    </row>
    <row r="243" spans="1:9" ht="12.75">
      <c r="A243" s="56" t="s">
        <v>282</v>
      </c>
      <c r="B243" s="37"/>
      <c r="C243" s="37"/>
      <c r="D243" s="53" t="s">
        <v>334</v>
      </c>
      <c r="E243" s="38">
        <v>14336</v>
      </c>
      <c r="F243" s="39">
        <v>14051</v>
      </c>
      <c r="G243" s="39">
        <v>14051</v>
      </c>
      <c r="H243" s="59">
        <v>0</v>
      </c>
      <c r="I243" s="59">
        <f t="shared" si="5"/>
        <v>0.00109646174354886</v>
      </c>
    </row>
    <row r="244" spans="1:9" ht="12.75">
      <c r="A244" s="40" t="s">
        <v>34</v>
      </c>
      <c r="B244" s="37"/>
      <c r="C244" s="37"/>
      <c r="D244" s="37">
        <v>4430</v>
      </c>
      <c r="E244" s="38">
        <v>700</v>
      </c>
      <c r="F244" s="39">
        <v>78</v>
      </c>
      <c r="G244" s="39">
        <v>78</v>
      </c>
      <c r="H244" s="59">
        <f t="shared" si="6"/>
        <v>1</v>
      </c>
      <c r="I244" s="59">
        <f t="shared" si="5"/>
        <v>6.0866853602456115E-06</v>
      </c>
    </row>
    <row r="245" spans="1:9" ht="12.75">
      <c r="A245" s="40" t="s">
        <v>26</v>
      </c>
      <c r="B245" s="37"/>
      <c r="C245" s="37"/>
      <c r="D245" s="37">
        <v>4440</v>
      </c>
      <c r="E245" s="38">
        <v>41600</v>
      </c>
      <c r="F245" s="39">
        <v>40200</v>
      </c>
      <c r="G245" s="39">
        <v>40169</v>
      </c>
      <c r="H245" s="59">
        <f t="shared" si="6"/>
        <v>0.9992288557213931</v>
      </c>
      <c r="I245" s="59">
        <f t="shared" si="5"/>
        <v>0.0031345649260987947</v>
      </c>
    </row>
    <row r="246" spans="1:9" ht="12.75">
      <c r="A246" s="56"/>
      <c r="B246" s="37"/>
      <c r="C246" s="37"/>
      <c r="D246" s="53"/>
      <c r="E246" s="38"/>
      <c r="F246" s="39"/>
      <c r="G246" s="39"/>
      <c r="H246" s="59"/>
      <c r="I246" s="59"/>
    </row>
    <row r="247" spans="1:9" ht="12.75">
      <c r="A247" s="62" t="s">
        <v>76</v>
      </c>
      <c r="B247" s="37"/>
      <c r="C247" s="37">
        <v>80113</v>
      </c>
      <c r="D247" s="37"/>
      <c r="E247" s="38">
        <v>80600</v>
      </c>
      <c r="F247" s="39">
        <v>75600</v>
      </c>
      <c r="G247" s="39">
        <v>73769</v>
      </c>
      <c r="H247" s="59">
        <f t="shared" si="6"/>
        <v>0.9757804232804232</v>
      </c>
      <c r="I247" s="59">
        <f aca="true" t="shared" si="7" ref="I247:I311">G247/12814856.59</f>
        <v>0.005756521696666135</v>
      </c>
    </row>
    <row r="248" spans="1:9" ht="12.75">
      <c r="A248" s="40" t="s">
        <v>13</v>
      </c>
      <c r="B248" s="37"/>
      <c r="C248" s="37"/>
      <c r="D248" s="37">
        <v>4300</v>
      </c>
      <c r="E248" s="38">
        <v>80600</v>
      </c>
      <c r="F248" s="39">
        <v>75600</v>
      </c>
      <c r="G248" s="39">
        <v>73769</v>
      </c>
      <c r="H248" s="59">
        <f t="shared" si="6"/>
        <v>0.9757804232804232</v>
      </c>
      <c r="I248" s="59">
        <f t="shared" si="7"/>
        <v>0.005756521696666135</v>
      </c>
    </row>
    <row r="249" spans="1:9" ht="12.75">
      <c r="A249" s="40"/>
      <c r="B249" s="37"/>
      <c r="C249" s="37"/>
      <c r="D249" s="37"/>
      <c r="E249" s="38"/>
      <c r="F249" s="39"/>
      <c r="G249" s="39"/>
      <c r="H249" s="59"/>
      <c r="I249" s="59"/>
    </row>
    <row r="250" spans="1:9" ht="12.75">
      <c r="A250" s="62" t="s">
        <v>201</v>
      </c>
      <c r="B250" s="37"/>
      <c r="C250" s="53" t="s">
        <v>202</v>
      </c>
      <c r="D250" s="37"/>
      <c r="E250" s="38">
        <f>SUM(E251:E266)</f>
        <v>145085</v>
      </c>
      <c r="F250" s="38">
        <f>SUM(F251:F266)</f>
        <v>145713</v>
      </c>
      <c r="G250" s="38">
        <f>SUM(G251:G266)</f>
        <v>142522</v>
      </c>
      <c r="H250" s="59">
        <f t="shared" si="6"/>
        <v>0.9781007871638083</v>
      </c>
      <c r="I250" s="59">
        <f t="shared" si="7"/>
        <v>0.01112162270401186</v>
      </c>
    </row>
    <row r="251" spans="1:9" ht="12.75">
      <c r="A251" s="40" t="s">
        <v>73</v>
      </c>
      <c r="B251" s="37"/>
      <c r="C251" s="37"/>
      <c r="D251" s="53" t="s">
        <v>140</v>
      </c>
      <c r="E251" s="38">
        <v>490</v>
      </c>
      <c r="F251" s="39">
        <v>490</v>
      </c>
      <c r="G251" s="39">
        <v>213</v>
      </c>
      <c r="H251" s="59">
        <f t="shared" si="6"/>
        <v>0.4346938775510204</v>
      </c>
      <c r="I251" s="59">
        <f t="shared" si="7"/>
        <v>1.6621333099132247E-05</v>
      </c>
    </row>
    <row r="252" spans="1:9" ht="12.75">
      <c r="A252" s="40" t="s">
        <v>22</v>
      </c>
      <c r="B252" s="37"/>
      <c r="C252" s="37"/>
      <c r="D252" s="37">
        <v>4010</v>
      </c>
      <c r="E252" s="38">
        <v>92400</v>
      </c>
      <c r="F252" s="39">
        <v>90514</v>
      </c>
      <c r="G252" s="39">
        <v>90072</v>
      </c>
      <c r="H252" s="59">
        <f t="shared" si="6"/>
        <v>0.9951167775150805</v>
      </c>
      <c r="I252" s="59">
        <f t="shared" si="7"/>
        <v>0.007028716971385163</v>
      </c>
    </row>
    <row r="253" spans="1:9" ht="12.75">
      <c r="A253" s="56" t="s">
        <v>23</v>
      </c>
      <c r="B253" s="37"/>
      <c r="C253" s="37"/>
      <c r="D253" s="53" t="s">
        <v>263</v>
      </c>
      <c r="E253" s="38">
        <v>7500</v>
      </c>
      <c r="F253" s="39">
        <v>7500</v>
      </c>
      <c r="G253" s="39">
        <v>7453</v>
      </c>
      <c r="H253" s="59">
        <f t="shared" si="6"/>
        <v>0.9937333333333334</v>
      </c>
      <c r="I253" s="59">
        <f t="shared" si="7"/>
        <v>0.0005815905896142377</v>
      </c>
    </row>
    <row r="254" spans="1:9" ht="12.75">
      <c r="A254" s="40" t="s">
        <v>24</v>
      </c>
      <c r="B254" s="37"/>
      <c r="C254" s="37"/>
      <c r="D254" s="37">
        <v>4110</v>
      </c>
      <c r="E254" s="38">
        <v>17300</v>
      </c>
      <c r="F254" s="39">
        <v>16300</v>
      </c>
      <c r="G254" s="39">
        <v>15439</v>
      </c>
      <c r="H254" s="59">
        <f t="shared" si="6"/>
        <v>0.9471779141104294</v>
      </c>
      <c r="I254" s="59">
        <f t="shared" si="7"/>
        <v>0.0012047735291901538</v>
      </c>
    </row>
    <row r="255" spans="1:9" ht="12.75">
      <c r="A255" s="40" t="s">
        <v>25</v>
      </c>
      <c r="B255" s="37"/>
      <c r="C255" s="37"/>
      <c r="D255" s="37">
        <v>4120</v>
      </c>
      <c r="E255" s="38">
        <v>2360</v>
      </c>
      <c r="F255" s="39">
        <v>2460</v>
      </c>
      <c r="G255" s="39">
        <v>2437</v>
      </c>
      <c r="H255" s="59">
        <f t="shared" si="6"/>
        <v>0.990650406504065</v>
      </c>
      <c r="I255" s="59">
        <f t="shared" si="7"/>
        <v>0.00019016990029382765</v>
      </c>
    </row>
    <row r="256" spans="1:9" ht="12.75">
      <c r="A256" s="40" t="s">
        <v>10</v>
      </c>
      <c r="B256" s="37"/>
      <c r="C256" s="37"/>
      <c r="D256" s="37">
        <v>4210</v>
      </c>
      <c r="E256" s="38">
        <v>12100</v>
      </c>
      <c r="F256" s="39">
        <v>13228</v>
      </c>
      <c r="G256" s="39">
        <v>12918</v>
      </c>
      <c r="H256" s="59">
        <f t="shared" si="6"/>
        <v>0.9765648624130632</v>
      </c>
      <c r="I256" s="59">
        <f t="shared" si="7"/>
        <v>0.001008048736969908</v>
      </c>
    </row>
    <row r="257" spans="1:9" ht="12.75">
      <c r="A257" s="56" t="s">
        <v>261</v>
      </c>
      <c r="B257" s="37"/>
      <c r="C257" s="37"/>
      <c r="D257" s="53" t="s">
        <v>260</v>
      </c>
      <c r="E257" s="38">
        <v>100</v>
      </c>
      <c r="F257" s="39">
        <v>100</v>
      </c>
      <c r="G257" s="39">
        <v>41</v>
      </c>
      <c r="H257" s="59">
        <f t="shared" si="6"/>
        <v>0.41</v>
      </c>
      <c r="I257" s="59">
        <f t="shared" si="7"/>
        <v>3.199411535513719E-06</v>
      </c>
    </row>
    <row r="258" spans="1:9" ht="12.75">
      <c r="A258" s="40" t="s">
        <v>71</v>
      </c>
      <c r="B258" s="37"/>
      <c r="C258" s="37"/>
      <c r="D258" s="37">
        <v>4240</v>
      </c>
      <c r="E258" s="38">
        <v>300</v>
      </c>
      <c r="F258" s="39">
        <v>300</v>
      </c>
      <c r="G258" s="39">
        <v>292</v>
      </c>
      <c r="H258" s="59">
        <f t="shared" si="6"/>
        <v>0.9733333333333334</v>
      </c>
      <c r="I258" s="59">
        <f t="shared" si="7"/>
        <v>2.2786052887073317E-05</v>
      </c>
    </row>
    <row r="259" spans="1:10" ht="13.5" customHeight="1">
      <c r="A259" s="94" t="s">
        <v>288</v>
      </c>
      <c r="B259" s="30" t="s">
        <v>289</v>
      </c>
      <c r="C259" s="30" t="s">
        <v>290</v>
      </c>
      <c r="D259" s="30" t="s">
        <v>291</v>
      </c>
      <c r="E259" s="93" t="s">
        <v>292</v>
      </c>
      <c r="F259" s="93" t="s">
        <v>293</v>
      </c>
      <c r="G259" s="93" t="s">
        <v>294</v>
      </c>
      <c r="H259" s="94" t="s">
        <v>295</v>
      </c>
      <c r="I259" s="93" t="s">
        <v>296</v>
      </c>
      <c r="J259" s="60"/>
    </row>
    <row r="260" spans="1:9" ht="12.75">
      <c r="A260" s="40" t="s">
        <v>12</v>
      </c>
      <c r="B260" s="37"/>
      <c r="C260" s="37"/>
      <c r="D260" s="37">
        <v>4270</v>
      </c>
      <c r="E260" s="38">
        <v>1000</v>
      </c>
      <c r="F260" s="39">
        <v>2627</v>
      </c>
      <c r="G260" s="39">
        <v>2214</v>
      </c>
      <c r="H260" s="59">
        <f t="shared" si="6"/>
        <v>0.8427864484202512</v>
      </c>
      <c r="I260" s="59">
        <f t="shared" si="7"/>
        <v>0.00017276822291774084</v>
      </c>
    </row>
    <row r="261" spans="1:9" ht="12.75">
      <c r="A261" s="40" t="s">
        <v>72</v>
      </c>
      <c r="B261" s="37"/>
      <c r="C261" s="37"/>
      <c r="D261" s="37">
        <v>4280</v>
      </c>
      <c r="E261" s="38">
        <v>190</v>
      </c>
      <c r="F261" s="39">
        <v>190</v>
      </c>
      <c r="G261" s="39">
        <v>110</v>
      </c>
      <c r="H261" s="59">
        <f t="shared" si="6"/>
        <v>0.5789473684210527</v>
      </c>
      <c r="I261" s="59">
        <f t="shared" si="7"/>
        <v>8.583787046500222E-06</v>
      </c>
    </row>
    <row r="262" spans="1:9" ht="12.75">
      <c r="A262" s="40" t="s">
        <v>13</v>
      </c>
      <c r="B262" s="37"/>
      <c r="C262" s="37"/>
      <c r="D262" s="37">
        <v>4300</v>
      </c>
      <c r="E262" s="38">
        <v>6795</v>
      </c>
      <c r="F262" s="39">
        <v>6795</v>
      </c>
      <c r="G262" s="39">
        <v>6386</v>
      </c>
      <c r="H262" s="59">
        <f t="shared" si="6"/>
        <v>0.9398086828550405</v>
      </c>
      <c r="I262" s="59">
        <f t="shared" si="7"/>
        <v>0.0004983278552631856</v>
      </c>
    </row>
    <row r="263" spans="1:9" ht="12.75">
      <c r="A263" s="56" t="s">
        <v>252</v>
      </c>
      <c r="B263" s="37"/>
      <c r="C263" s="37"/>
      <c r="D263" s="53" t="s">
        <v>253</v>
      </c>
      <c r="E263" s="38">
        <v>900</v>
      </c>
      <c r="F263" s="39">
        <v>400</v>
      </c>
      <c r="G263" s="39">
        <v>320</v>
      </c>
      <c r="H263" s="59">
        <f t="shared" si="6"/>
        <v>0.8</v>
      </c>
      <c r="I263" s="59">
        <f t="shared" si="7"/>
        <v>2.49710168625461E-05</v>
      </c>
    </row>
    <row r="264" spans="1:9" ht="12.75">
      <c r="A264" s="40" t="s">
        <v>33</v>
      </c>
      <c r="B264" s="37"/>
      <c r="C264" s="37"/>
      <c r="D264" s="37">
        <v>4410</v>
      </c>
      <c r="E264" s="38">
        <v>1000</v>
      </c>
      <c r="F264" s="39">
        <v>1500</v>
      </c>
      <c r="G264" s="39">
        <v>1319</v>
      </c>
      <c r="H264" s="59">
        <f>G264/F264</f>
        <v>0.8793333333333333</v>
      </c>
      <c r="I264" s="59">
        <f t="shared" si="7"/>
        <v>0.0001029274101303072</v>
      </c>
    </row>
    <row r="265" spans="1:9" ht="12.75">
      <c r="A265" s="56" t="s">
        <v>34</v>
      </c>
      <c r="B265" s="37"/>
      <c r="C265" s="37"/>
      <c r="D265" s="53" t="s">
        <v>132</v>
      </c>
      <c r="E265" s="38">
        <v>250</v>
      </c>
      <c r="F265" s="39">
        <v>123</v>
      </c>
      <c r="G265" s="39">
        <v>123</v>
      </c>
      <c r="H265" s="59">
        <f>G265/F265</f>
        <v>1</v>
      </c>
      <c r="I265" s="59">
        <f t="shared" si="7"/>
        <v>9.598234606541158E-06</v>
      </c>
    </row>
    <row r="266" spans="1:9" ht="12.75">
      <c r="A266" s="40" t="s">
        <v>26</v>
      </c>
      <c r="B266" s="37"/>
      <c r="C266" s="37"/>
      <c r="D266" s="37">
        <v>4440</v>
      </c>
      <c r="E266" s="38">
        <v>2400</v>
      </c>
      <c r="F266" s="39">
        <v>3186</v>
      </c>
      <c r="G266" s="39">
        <v>3185</v>
      </c>
      <c r="H266" s="59">
        <f t="shared" si="6"/>
        <v>0.9996861268047709</v>
      </c>
      <c r="I266" s="59">
        <f t="shared" si="7"/>
        <v>0.00024853965221002913</v>
      </c>
    </row>
    <row r="267" spans="1:9" ht="12.75">
      <c r="A267" s="40"/>
      <c r="B267" s="37"/>
      <c r="C267" s="37"/>
      <c r="D267" s="37"/>
      <c r="E267" s="38"/>
      <c r="F267" s="39"/>
      <c r="G267" s="39"/>
      <c r="H267" s="59"/>
      <c r="I267" s="59"/>
    </row>
    <row r="268" spans="1:9" ht="12.75">
      <c r="A268" s="62" t="s">
        <v>335</v>
      </c>
      <c r="B268" s="37"/>
      <c r="C268" s="53" t="s">
        <v>336</v>
      </c>
      <c r="D268" s="37"/>
      <c r="E268" s="38">
        <v>500</v>
      </c>
      <c r="F268" s="39">
        <v>500</v>
      </c>
      <c r="G268" s="39">
        <v>0</v>
      </c>
      <c r="H268" s="59">
        <f t="shared" si="6"/>
        <v>0</v>
      </c>
      <c r="I268" s="59">
        <f t="shared" si="7"/>
        <v>0</v>
      </c>
    </row>
    <row r="269" spans="1:9" ht="12.75">
      <c r="A269" s="56" t="s">
        <v>250</v>
      </c>
      <c r="B269" s="37"/>
      <c r="C269" s="37"/>
      <c r="D269" s="53" t="s">
        <v>251</v>
      </c>
      <c r="E269" s="38">
        <v>500</v>
      </c>
      <c r="F269" s="39">
        <v>500</v>
      </c>
      <c r="G269" s="39">
        <v>0</v>
      </c>
      <c r="H269" s="59">
        <f t="shared" si="6"/>
        <v>0</v>
      </c>
      <c r="I269" s="59">
        <f t="shared" si="7"/>
        <v>0</v>
      </c>
    </row>
    <row r="270" spans="1:9" ht="12.75">
      <c r="A270" s="40"/>
      <c r="B270" s="37"/>
      <c r="C270" s="37"/>
      <c r="D270" s="37"/>
      <c r="E270" s="38"/>
      <c r="F270" s="39"/>
      <c r="G270" s="39"/>
      <c r="H270" s="59"/>
      <c r="I270" s="59"/>
    </row>
    <row r="271" spans="1:9" ht="12.75">
      <c r="A271" s="62" t="s">
        <v>203</v>
      </c>
      <c r="B271" s="37"/>
      <c r="C271" s="53" t="s">
        <v>204</v>
      </c>
      <c r="D271" s="37"/>
      <c r="E271" s="38">
        <v>18676</v>
      </c>
      <c r="F271" s="39">
        <v>18676</v>
      </c>
      <c r="G271" s="39">
        <v>15531</v>
      </c>
      <c r="H271" s="59">
        <f t="shared" si="6"/>
        <v>0.8316020561147998</v>
      </c>
      <c r="I271" s="59">
        <f t="shared" si="7"/>
        <v>0.0012119526965381358</v>
      </c>
    </row>
    <row r="272" spans="1:9" ht="12.75">
      <c r="A272" s="56" t="s">
        <v>13</v>
      </c>
      <c r="B272" s="37"/>
      <c r="C272" s="37"/>
      <c r="D272" s="53" t="s">
        <v>116</v>
      </c>
      <c r="E272" s="38">
        <v>18676</v>
      </c>
      <c r="F272" s="39">
        <v>18076</v>
      </c>
      <c r="G272" s="39">
        <v>15007</v>
      </c>
      <c r="H272" s="59">
        <f t="shared" si="6"/>
        <v>0.8302168621376411</v>
      </c>
      <c r="I272" s="59">
        <f t="shared" si="7"/>
        <v>0.0011710626564257166</v>
      </c>
    </row>
    <row r="273" spans="1:9" ht="12.75">
      <c r="A273" s="56" t="s">
        <v>33</v>
      </c>
      <c r="B273" s="37"/>
      <c r="C273" s="37"/>
      <c r="D273" s="53" t="s">
        <v>123</v>
      </c>
      <c r="E273" s="38">
        <v>0</v>
      </c>
      <c r="F273" s="39">
        <v>600</v>
      </c>
      <c r="G273" s="39">
        <v>524</v>
      </c>
      <c r="H273" s="59">
        <f t="shared" si="6"/>
        <v>0.8733333333333333</v>
      </c>
      <c r="I273" s="59">
        <f t="shared" si="7"/>
        <v>4.0890040112419235E-05</v>
      </c>
    </row>
    <row r="274" spans="1:9" ht="12.75">
      <c r="A274" s="56"/>
      <c r="B274" s="37"/>
      <c r="C274" s="37"/>
      <c r="D274" s="53"/>
      <c r="E274" s="38"/>
      <c r="F274" s="39"/>
      <c r="G274" s="39"/>
      <c r="H274" s="59"/>
      <c r="I274" s="59"/>
    </row>
    <row r="275" spans="1:9" ht="12.75">
      <c r="A275" s="62" t="s">
        <v>17</v>
      </c>
      <c r="B275" s="37"/>
      <c r="C275" s="53" t="s">
        <v>205</v>
      </c>
      <c r="D275" s="37"/>
      <c r="E275" s="38">
        <f>SUM(E276:E278)</f>
        <v>4000</v>
      </c>
      <c r="F275" s="38">
        <f>SUM(F276:F278)</f>
        <v>9748</v>
      </c>
      <c r="G275" s="38">
        <f>SUM(G276:G278)</f>
        <v>8691</v>
      </c>
      <c r="H275" s="59">
        <f t="shared" si="6"/>
        <v>0.8915675010258515</v>
      </c>
      <c r="I275" s="59">
        <f t="shared" si="7"/>
        <v>0.000678197211101213</v>
      </c>
    </row>
    <row r="276" spans="1:9" ht="12.75">
      <c r="A276" s="56" t="s">
        <v>250</v>
      </c>
      <c r="B276" s="37"/>
      <c r="C276" s="37"/>
      <c r="D276" s="53" t="s">
        <v>251</v>
      </c>
      <c r="E276" s="38">
        <v>0</v>
      </c>
      <c r="F276" s="39">
        <v>200</v>
      </c>
      <c r="G276" s="39">
        <v>0</v>
      </c>
      <c r="H276" s="59">
        <f t="shared" si="6"/>
        <v>0</v>
      </c>
      <c r="I276" s="59">
        <f t="shared" si="7"/>
        <v>0</v>
      </c>
    </row>
    <row r="277" spans="1:9" ht="12.75">
      <c r="A277" s="56" t="s">
        <v>10</v>
      </c>
      <c r="B277" s="37"/>
      <c r="C277" s="37"/>
      <c r="D277" s="53" t="s">
        <v>121</v>
      </c>
      <c r="E277" s="38">
        <v>3000</v>
      </c>
      <c r="F277" s="39">
        <v>2500</v>
      </c>
      <c r="G277" s="39">
        <v>1838</v>
      </c>
      <c r="H277" s="59">
        <f t="shared" si="6"/>
        <v>0.7352</v>
      </c>
      <c r="I277" s="59">
        <f t="shared" si="7"/>
        <v>0.00014342727810424916</v>
      </c>
    </row>
    <row r="278" spans="1:9" ht="12.75">
      <c r="A278" s="56" t="s">
        <v>13</v>
      </c>
      <c r="B278" s="37"/>
      <c r="C278" s="37"/>
      <c r="D278" s="53" t="s">
        <v>116</v>
      </c>
      <c r="E278" s="38">
        <v>1000</v>
      </c>
      <c r="F278" s="39">
        <v>7048</v>
      </c>
      <c r="G278" s="39">
        <v>6853</v>
      </c>
      <c r="H278" s="59">
        <f t="shared" si="6"/>
        <v>0.9723325766174802</v>
      </c>
      <c r="I278" s="59">
        <f t="shared" si="7"/>
        <v>0.0005347699329969638</v>
      </c>
    </row>
    <row r="279" spans="1:9" s="49" customFormat="1" ht="12.75">
      <c r="A279" s="56"/>
      <c r="B279" s="53"/>
      <c r="C279" s="53"/>
      <c r="D279" s="53"/>
      <c r="E279" s="57"/>
      <c r="F279" s="58"/>
      <c r="G279" s="58"/>
      <c r="H279" s="59"/>
      <c r="I279" s="59"/>
    </row>
    <row r="280" spans="1:9" ht="12.75">
      <c r="A280" s="42" t="s">
        <v>77</v>
      </c>
      <c r="B280" s="32">
        <v>851</v>
      </c>
      <c r="C280" s="32"/>
      <c r="D280" s="32"/>
      <c r="E280" s="33">
        <f>SUM(E282,E286)</f>
        <v>87000</v>
      </c>
      <c r="F280" s="33">
        <f>SUM(F282,F286)</f>
        <v>87000</v>
      </c>
      <c r="G280" s="33">
        <f>SUM(G282,G286)</f>
        <v>70460</v>
      </c>
      <c r="H280" s="35">
        <f t="shared" si="6"/>
        <v>0.8098850574712644</v>
      </c>
      <c r="I280" s="89">
        <f t="shared" si="7"/>
        <v>0.005498305775421869</v>
      </c>
    </row>
    <row r="281" spans="1:9" ht="12.75">
      <c r="A281" s="70"/>
      <c r="B281" s="32"/>
      <c r="C281" s="32"/>
      <c r="D281" s="32"/>
      <c r="E281" s="33"/>
      <c r="F281" s="33"/>
      <c r="G281" s="33"/>
      <c r="H281" s="35"/>
      <c r="I281" s="59"/>
    </row>
    <row r="282" spans="1:9" s="49" customFormat="1" ht="12.75">
      <c r="A282" s="62" t="s">
        <v>207</v>
      </c>
      <c r="B282" s="43"/>
      <c r="C282" s="43" t="s">
        <v>208</v>
      </c>
      <c r="D282" s="43"/>
      <c r="E282" s="44">
        <v>2000</v>
      </c>
      <c r="F282" s="41">
        <v>2000</v>
      </c>
      <c r="G282" s="41">
        <v>1675</v>
      </c>
      <c r="H282" s="59">
        <f t="shared" si="6"/>
        <v>0.8375</v>
      </c>
      <c r="I282" s="59">
        <f t="shared" si="7"/>
        <v>0.00013070766638988973</v>
      </c>
    </row>
    <row r="283" spans="1:9" s="49" customFormat="1" ht="12.75">
      <c r="A283" s="70" t="s">
        <v>250</v>
      </c>
      <c r="B283" s="43"/>
      <c r="C283" s="43"/>
      <c r="D283" s="43" t="s">
        <v>251</v>
      </c>
      <c r="E283" s="44">
        <v>2000</v>
      </c>
      <c r="F283" s="41">
        <v>0</v>
      </c>
      <c r="G283" s="41">
        <v>0</v>
      </c>
      <c r="H283" s="59"/>
      <c r="I283" s="59">
        <f t="shared" si="7"/>
        <v>0</v>
      </c>
    </row>
    <row r="284" spans="1:9" s="49" customFormat="1" ht="12.75">
      <c r="A284" s="46" t="s">
        <v>13</v>
      </c>
      <c r="B284" s="43"/>
      <c r="C284" s="43"/>
      <c r="D284" s="43" t="s">
        <v>116</v>
      </c>
      <c r="E284" s="44">
        <v>0</v>
      </c>
      <c r="F284" s="41">
        <v>2000</v>
      </c>
      <c r="G284" s="41">
        <v>1675</v>
      </c>
      <c r="H284" s="59">
        <f t="shared" si="6"/>
        <v>0.8375</v>
      </c>
      <c r="I284" s="59">
        <f t="shared" si="7"/>
        <v>0.00013070766638988973</v>
      </c>
    </row>
    <row r="285" spans="1:9" s="49" customFormat="1" ht="12.75">
      <c r="A285" s="46"/>
      <c r="B285" s="43"/>
      <c r="C285" s="43"/>
      <c r="D285" s="43"/>
      <c r="E285" s="44"/>
      <c r="F285" s="41"/>
      <c r="G285" s="41"/>
      <c r="H285" s="59"/>
      <c r="I285" s="59"/>
    </row>
    <row r="286" spans="1:9" ht="12.75">
      <c r="A286" s="62" t="s">
        <v>78</v>
      </c>
      <c r="B286" s="37"/>
      <c r="C286" s="37">
        <v>85154</v>
      </c>
      <c r="D286" s="37"/>
      <c r="E286" s="38">
        <f>SUM(E287:E301)</f>
        <v>85000</v>
      </c>
      <c r="F286" s="38">
        <f>SUM(F287:F303)</f>
        <v>85000</v>
      </c>
      <c r="G286" s="38">
        <f>SUM(G287:G303)</f>
        <v>68785</v>
      </c>
      <c r="H286" s="59">
        <f t="shared" si="6"/>
        <v>0.809235294117647</v>
      </c>
      <c r="I286" s="59">
        <f t="shared" si="7"/>
        <v>0.005367598109031979</v>
      </c>
    </row>
    <row r="287" spans="1:9" ht="24">
      <c r="A287" s="45" t="s">
        <v>138</v>
      </c>
      <c r="B287" s="37"/>
      <c r="C287" s="37"/>
      <c r="D287" s="37" t="s">
        <v>139</v>
      </c>
      <c r="E287" s="38">
        <v>1500</v>
      </c>
      <c r="F287" s="39">
        <v>1500</v>
      </c>
      <c r="G287" s="39">
        <v>1500</v>
      </c>
      <c r="H287" s="59">
        <f t="shared" si="6"/>
        <v>1</v>
      </c>
      <c r="I287" s="59">
        <f t="shared" si="7"/>
        <v>0.00011705164154318484</v>
      </c>
    </row>
    <row r="288" spans="1:9" ht="36">
      <c r="A288" s="45" t="s">
        <v>337</v>
      </c>
      <c r="B288" s="37"/>
      <c r="C288" s="37"/>
      <c r="D288" s="53" t="s">
        <v>122</v>
      </c>
      <c r="E288" s="38">
        <v>4000</v>
      </c>
      <c r="F288" s="39">
        <v>0</v>
      </c>
      <c r="G288" s="39">
        <v>0</v>
      </c>
      <c r="H288" s="59"/>
      <c r="I288" s="59">
        <f t="shared" si="7"/>
        <v>0</v>
      </c>
    </row>
    <row r="289" spans="1:9" ht="12.75">
      <c r="A289" s="40" t="s">
        <v>28</v>
      </c>
      <c r="B289" s="37"/>
      <c r="C289" s="37"/>
      <c r="D289" s="37">
        <v>3030</v>
      </c>
      <c r="E289" s="38">
        <v>200</v>
      </c>
      <c r="F289" s="39">
        <v>200</v>
      </c>
      <c r="G289" s="39">
        <v>0</v>
      </c>
      <c r="H289" s="59">
        <f t="shared" si="6"/>
        <v>0</v>
      </c>
      <c r="I289" s="59">
        <f t="shared" si="7"/>
        <v>0</v>
      </c>
    </row>
    <row r="290" spans="1:9" ht="12.75">
      <c r="A290" s="40" t="s">
        <v>79</v>
      </c>
      <c r="B290" s="37"/>
      <c r="C290" s="37"/>
      <c r="D290" s="37">
        <v>3110</v>
      </c>
      <c r="E290" s="38">
        <v>4500</v>
      </c>
      <c r="F290" s="39">
        <v>5300</v>
      </c>
      <c r="G290" s="39">
        <v>5000</v>
      </c>
      <c r="H290" s="59">
        <f t="shared" si="6"/>
        <v>0.9433962264150944</v>
      </c>
      <c r="I290" s="59">
        <f t="shared" si="7"/>
        <v>0.0003901721384772828</v>
      </c>
    </row>
    <row r="291" spans="1:9" ht="12.75">
      <c r="A291" s="56" t="s">
        <v>24</v>
      </c>
      <c r="B291" s="37"/>
      <c r="C291" s="37"/>
      <c r="D291" s="53" t="s">
        <v>119</v>
      </c>
      <c r="E291" s="38">
        <v>0</v>
      </c>
      <c r="F291" s="39">
        <v>1340</v>
      </c>
      <c r="G291" s="39">
        <v>821</v>
      </c>
      <c r="H291" s="59">
        <f t="shared" si="6"/>
        <v>0.6126865671641791</v>
      </c>
      <c r="I291" s="59">
        <f t="shared" si="7"/>
        <v>6.406626513796984E-05</v>
      </c>
    </row>
    <row r="292" spans="1:10" ht="13.5" customHeight="1">
      <c r="A292" s="94" t="s">
        <v>288</v>
      </c>
      <c r="B292" s="30" t="s">
        <v>289</v>
      </c>
      <c r="C292" s="30" t="s">
        <v>290</v>
      </c>
      <c r="D292" s="30" t="s">
        <v>291</v>
      </c>
      <c r="E292" s="93" t="s">
        <v>292</v>
      </c>
      <c r="F292" s="93" t="s">
        <v>293</v>
      </c>
      <c r="G292" s="93" t="s">
        <v>294</v>
      </c>
      <c r="H292" s="94" t="s">
        <v>295</v>
      </c>
      <c r="I292" s="93" t="s">
        <v>296</v>
      </c>
      <c r="J292" s="60"/>
    </row>
    <row r="293" spans="1:9" ht="12.75">
      <c r="A293" s="56" t="s">
        <v>25</v>
      </c>
      <c r="B293" s="37"/>
      <c r="C293" s="37"/>
      <c r="D293" s="53" t="s">
        <v>120</v>
      </c>
      <c r="E293" s="38">
        <v>0</v>
      </c>
      <c r="F293" s="39">
        <v>210</v>
      </c>
      <c r="G293" s="39">
        <v>117</v>
      </c>
      <c r="H293" s="59">
        <f t="shared" si="6"/>
        <v>0.5571428571428572</v>
      </c>
      <c r="I293" s="59">
        <f t="shared" si="7"/>
        <v>9.130028040368417E-06</v>
      </c>
    </row>
    <row r="294" spans="1:9" ht="12.75">
      <c r="A294" s="56" t="s">
        <v>250</v>
      </c>
      <c r="B294" s="37"/>
      <c r="C294" s="37"/>
      <c r="D294" s="53" t="s">
        <v>251</v>
      </c>
      <c r="E294" s="38">
        <v>28500</v>
      </c>
      <c r="F294" s="39">
        <v>25450</v>
      </c>
      <c r="G294" s="39">
        <v>19415</v>
      </c>
      <c r="H294" s="59">
        <f t="shared" si="6"/>
        <v>0.7628683693516699</v>
      </c>
      <c r="I294" s="59">
        <f t="shared" si="7"/>
        <v>0.0015150384137072891</v>
      </c>
    </row>
    <row r="295" spans="1:9" ht="12.75">
      <c r="A295" s="40" t="s">
        <v>10</v>
      </c>
      <c r="B295" s="37"/>
      <c r="C295" s="37"/>
      <c r="D295" s="37">
        <v>4210</v>
      </c>
      <c r="E295" s="38">
        <v>18000</v>
      </c>
      <c r="F295" s="39">
        <v>23100</v>
      </c>
      <c r="G295" s="39">
        <v>22196</v>
      </c>
      <c r="H295" s="59">
        <f t="shared" si="6"/>
        <v>0.9608658008658009</v>
      </c>
      <c r="I295" s="59">
        <f t="shared" si="7"/>
        <v>0.0017320521571283537</v>
      </c>
    </row>
    <row r="296" spans="1:9" ht="12.75">
      <c r="A296" s="56" t="s">
        <v>261</v>
      </c>
      <c r="B296" s="37"/>
      <c r="C296" s="37"/>
      <c r="D296" s="53" t="s">
        <v>260</v>
      </c>
      <c r="E296" s="38">
        <v>0</v>
      </c>
      <c r="F296" s="39">
        <v>100</v>
      </c>
      <c r="G296" s="39">
        <v>24</v>
      </c>
      <c r="H296" s="59">
        <f t="shared" si="6"/>
        <v>0.24</v>
      </c>
      <c r="I296" s="59">
        <f t="shared" si="7"/>
        <v>1.8728262646909575E-06</v>
      </c>
    </row>
    <row r="297" spans="1:9" ht="15.75" customHeight="1">
      <c r="A297" s="56" t="s">
        <v>209</v>
      </c>
      <c r="B297" s="37"/>
      <c r="C297" s="37"/>
      <c r="D297" s="53" t="s">
        <v>210</v>
      </c>
      <c r="E297" s="38">
        <v>2000</v>
      </c>
      <c r="F297" s="39">
        <v>1000</v>
      </c>
      <c r="G297" s="39">
        <v>386</v>
      </c>
      <c r="H297" s="59">
        <f t="shared" si="6"/>
        <v>0.386</v>
      </c>
      <c r="I297" s="59">
        <f t="shared" si="7"/>
        <v>3.012128909044623E-05</v>
      </c>
    </row>
    <row r="298" spans="1:9" ht="12.75">
      <c r="A298" s="56" t="s">
        <v>11</v>
      </c>
      <c r="B298" s="37"/>
      <c r="C298" s="37"/>
      <c r="D298" s="53" t="s">
        <v>224</v>
      </c>
      <c r="E298" s="38">
        <v>800</v>
      </c>
      <c r="F298" s="39">
        <v>700</v>
      </c>
      <c r="G298" s="39">
        <v>255</v>
      </c>
      <c r="H298" s="59">
        <f t="shared" si="6"/>
        <v>0.36428571428571427</v>
      </c>
      <c r="I298" s="59">
        <f t="shared" si="7"/>
        <v>1.9898779062341424E-05</v>
      </c>
    </row>
    <row r="299" spans="1:9" ht="12.75">
      <c r="A299" s="40" t="s">
        <v>13</v>
      </c>
      <c r="B299" s="37"/>
      <c r="C299" s="37"/>
      <c r="D299" s="37">
        <v>4300</v>
      </c>
      <c r="E299" s="38">
        <v>23500</v>
      </c>
      <c r="F299" s="39">
        <v>21600</v>
      </c>
      <c r="G299" s="39">
        <v>17123</v>
      </c>
      <c r="H299" s="59">
        <f t="shared" si="6"/>
        <v>0.7927314814814815</v>
      </c>
      <c r="I299" s="59">
        <f t="shared" si="7"/>
        <v>0.0013361835054293027</v>
      </c>
    </row>
    <row r="300" spans="1:9" ht="12.75">
      <c r="A300" s="56" t="s">
        <v>252</v>
      </c>
      <c r="B300" s="37"/>
      <c r="C300" s="37"/>
      <c r="D300" s="53" t="s">
        <v>253</v>
      </c>
      <c r="E300" s="38">
        <v>0</v>
      </c>
      <c r="F300" s="39">
        <v>2000</v>
      </c>
      <c r="G300" s="39">
        <v>1155</v>
      </c>
      <c r="H300" s="59">
        <f t="shared" si="6"/>
        <v>0.5775</v>
      </c>
      <c r="I300" s="59">
        <f t="shared" si="7"/>
        <v>9.012976398825233E-05</v>
      </c>
    </row>
    <row r="301" spans="1:9" ht="12.75">
      <c r="A301" s="56" t="s">
        <v>33</v>
      </c>
      <c r="B301" s="37"/>
      <c r="C301" s="37"/>
      <c r="D301" s="53" t="s">
        <v>123</v>
      </c>
      <c r="E301" s="38">
        <v>2000</v>
      </c>
      <c r="F301" s="39">
        <v>1500</v>
      </c>
      <c r="G301" s="39">
        <v>208</v>
      </c>
      <c r="H301" s="59">
        <f t="shared" si="6"/>
        <v>0.13866666666666666</v>
      </c>
      <c r="I301" s="59">
        <f t="shared" si="7"/>
        <v>1.6231160960654965E-05</v>
      </c>
    </row>
    <row r="302" spans="1:9" ht="12.75">
      <c r="A302" s="56" t="s">
        <v>343</v>
      </c>
      <c r="B302" s="37"/>
      <c r="C302" s="37"/>
      <c r="D302" s="53" t="s">
        <v>132</v>
      </c>
      <c r="E302" s="38">
        <v>0</v>
      </c>
      <c r="F302" s="39">
        <v>500</v>
      </c>
      <c r="G302" s="39">
        <v>425</v>
      </c>
      <c r="H302" s="59">
        <f t="shared" si="6"/>
        <v>0.85</v>
      </c>
      <c r="I302" s="59">
        <f t="shared" si="7"/>
        <v>3.3164631770569036E-05</v>
      </c>
    </row>
    <row r="303" spans="1:9" ht="12.75">
      <c r="A303" s="56" t="s">
        <v>344</v>
      </c>
      <c r="B303" s="37"/>
      <c r="C303" s="37"/>
      <c r="D303" s="53" t="s">
        <v>135</v>
      </c>
      <c r="E303" s="38">
        <v>0</v>
      </c>
      <c r="F303" s="39">
        <v>500</v>
      </c>
      <c r="G303" s="39">
        <v>160</v>
      </c>
      <c r="H303" s="59">
        <f t="shared" si="6"/>
        <v>0.32</v>
      </c>
      <c r="I303" s="59">
        <f t="shared" si="7"/>
        <v>1.248550843127305E-05</v>
      </c>
    </row>
    <row r="304" spans="1:9" ht="12.75">
      <c r="A304" s="56"/>
      <c r="B304" s="37"/>
      <c r="C304" s="37"/>
      <c r="D304" s="53"/>
      <c r="E304" s="38"/>
      <c r="F304" s="39"/>
      <c r="G304" s="39"/>
      <c r="H304" s="59"/>
      <c r="I304" s="59"/>
    </row>
    <row r="305" spans="1:9" ht="12.75">
      <c r="A305" s="42" t="s">
        <v>211</v>
      </c>
      <c r="B305" s="32" t="s">
        <v>178</v>
      </c>
      <c r="C305" s="32"/>
      <c r="D305" s="32"/>
      <c r="E305" s="33">
        <f>SUM(E307,E317,E331,E334,E337,E340,E357,E373,E314)</f>
        <v>3349342</v>
      </c>
      <c r="F305" s="33">
        <f>SUM(F307,F317,F331,F334,F337,,F340,F357,F373,F314,F353,F370)</f>
        <v>3659512</v>
      </c>
      <c r="G305" s="33">
        <f>SUM(G307,G317,G331,G334,G337,,G340,G357,G373,G314,G353,G370)</f>
        <v>3615350</v>
      </c>
      <c r="H305" s="89">
        <f t="shared" si="6"/>
        <v>0.9879322707508542</v>
      </c>
      <c r="I305" s="89">
        <f t="shared" si="7"/>
        <v>0.2821217681687689</v>
      </c>
    </row>
    <row r="306" spans="1:9" ht="12.75">
      <c r="A306" s="42"/>
      <c r="B306" s="32"/>
      <c r="C306" s="32"/>
      <c r="D306" s="32"/>
      <c r="E306" s="33"/>
      <c r="F306" s="33"/>
      <c r="G306" s="33"/>
      <c r="H306" s="59"/>
      <c r="I306" s="59">
        <f t="shared" si="7"/>
        <v>0</v>
      </c>
    </row>
    <row r="307" spans="1:9" s="49" customFormat="1" ht="12.75">
      <c r="A307" s="62" t="s">
        <v>220</v>
      </c>
      <c r="B307" s="43"/>
      <c r="C307" s="43" t="s">
        <v>221</v>
      </c>
      <c r="D307" s="43"/>
      <c r="E307" s="41">
        <f>SUM(E308:E312)</f>
        <v>12925</v>
      </c>
      <c r="F307" s="41">
        <f>SUM(F308:F312)</f>
        <v>13379</v>
      </c>
      <c r="G307" s="41">
        <f>SUM(G308:G312)</f>
        <v>13369</v>
      </c>
      <c r="H307" s="59">
        <f t="shared" si="6"/>
        <v>0.9992525599820614</v>
      </c>
      <c r="I307" s="59">
        <f t="shared" si="7"/>
        <v>0.0010432422638605588</v>
      </c>
    </row>
    <row r="308" spans="1:9" s="49" customFormat="1" ht="12.75">
      <c r="A308" s="46" t="s">
        <v>22</v>
      </c>
      <c r="B308" s="43"/>
      <c r="C308" s="43"/>
      <c r="D308" s="43" t="s">
        <v>223</v>
      </c>
      <c r="E308" s="44">
        <v>10800</v>
      </c>
      <c r="F308" s="41">
        <v>10740</v>
      </c>
      <c r="G308" s="41">
        <v>10737</v>
      </c>
      <c r="H308" s="59">
        <f t="shared" si="6"/>
        <v>0.9997206703910615</v>
      </c>
      <c r="I308" s="59">
        <f t="shared" si="7"/>
        <v>0.0008378556501661171</v>
      </c>
    </row>
    <row r="309" spans="1:9" s="49" customFormat="1" ht="12.75">
      <c r="A309" s="46" t="s">
        <v>24</v>
      </c>
      <c r="B309" s="43"/>
      <c r="C309" s="43"/>
      <c r="D309" s="43" t="s">
        <v>119</v>
      </c>
      <c r="E309" s="44">
        <v>1860</v>
      </c>
      <c r="F309" s="41">
        <v>1874</v>
      </c>
      <c r="G309" s="41">
        <v>1873</v>
      </c>
      <c r="H309" s="59">
        <f t="shared" si="6"/>
        <v>0.9994663820704376</v>
      </c>
      <c r="I309" s="59">
        <f t="shared" si="7"/>
        <v>0.00014615848307359013</v>
      </c>
    </row>
    <row r="310" spans="1:9" s="49" customFormat="1" ht="12.75">
      <c r="A310" s="46" t="s">
        <v>25</v>
      </c>
      <c r="B310" s="43"/>
      <c r="C310" s="43"/>
      <c r="D310" s="43" t="s">
        <v>120</v>
      </c>
      <c r="E310" s="44">
        <v>265</v>
      </c>
      <c r="F310" s="41">
        <v>265</v>
      </c>
      <c r="G310" s="41">
        <v>260</v>
      </c>
      <c r="H310" s="59">
        <f t="shared" si="6"/>
        <v>0.9811320754716981</v>
      </c>
      <c r="I310" s="59">
        <f t="shared" si="7"/>
        <v>2.0288951200818706E-05</v>
      </c>
    </row>
    <row r="311" spans="1:9" s="49" customFormat="1" ht="12.75">
      <c r="A311" s="46" t="s">
        <v>250</v>
      </c>
      <c r="B311" s="43"/>
      <c r="C311" s="43"/>
      <c r="D311" s="43" t="s">
        <v>251</v>
      </c>
      <c r="E311" s="44">
        <v>0</v>
      </c>
      <c r="F311" s="41">
        <v>40</v>
      </c>
      <c r="G311" s="41">
        <v>40</v>
      </c>
      <c r="H311" s="59">
        <f t="shared" si="6"/>
        <v>1</v>
      </c>
      <c r="I311" s="59">
        <f t="shared" si="7"/>
        <v>3.1213771078182626E-06</v>
      </c>
    </row>
    <row r="312" spans="1:9" s="49" customFormat="1" ht="12.75">
      <c r="A312" s="46" t="s">
        <v>102</v>
      </c>
      <c r="B312" s="43"/>
      <c r="C312" s="43"/>
      <c r="D312" s="43" t="s">
        <v>206</v>
      </c>
      <c r="E312" s="44">
        <v>0</v>
      </c>
      <c r="F312" s="41">
        <v>460</v>
      </c>
      <c r="G312" s="41">
        <v>459</v>
      </c>
      <c r="H312" s="59">
        <f t="shared" si="6"/>
        <v>0.9978260869565218</v>
      </c>
      <c r="I312" s="59">
        <f aca="true" t="shared" si="8" ref="I312:I380">G312/12814856.59</f>
        <v>3.581780231221456E-05</v>
      </c>
    </row>
    <row r="313" spans="1:9" s="49" customFormat="1" ht="12.75">
      <c r="A313" s="46"/>
      <c r="B313" s="43"/>
      <c r="C313" s="43"/>
      <c r="D313" s="43"/>
      <c r="E313" s="44"/>
      <c r="F313" s="41"/>
      <c r="G313" s="41"/>
      <c r="H313" s="59"/>
      <c r="I313" s="59"/>
    </row>
    <row r="314" spans="1:9" s="49" customFormat="1" ht="12.75">
      <c r="A314" s="62" t="s">
        <v>283</v>
      </c>
      <c r="B314" s="43"/>
      <c r="C314" s="43" t="s">
        <v>284</v>
      </c>
      <c r="D314" s="43"/>
      <c r="E314" s="44">
        <v>30000</v>
      </c>
      <c r="F314" s="41">
        <v>30000</v>
      </c>
      <c r="G314" s="41">
        <v>29951</v>
      </c>
      <c r="H314" s="59">
        <f t="shared" si="6"/>
        <v>0.9983666666666666</v>
      </c>
      <c r="I314" s="59">
        <f t="shared" si="8"/>
        <v>0.0023372091439066195</v>
      </c>
    </row>
    <row r="315" spans="1:9" s="49" customFormat="1" ht="12.75">
      <c r="A315" s="46" t="s">
        <v>285</v>
      </c>
      <c r="B315" s="43"/>
      <c r="C315" s="43"/>
      <c r="D315" s="43" t="s">
        <v>286</v>
      </c>
      <c r="E315" s="44">
        <v>30000</v>
      </c>
      <c r="F315" s="41">
        <v>30000</v>
      </c>
      <c r="G315" s="41">
        <v>29951</v>
      </c>
      <c r="H315" s="59">
        <f t="shared" si="6"/>
        <v>0.9983666666666666</v>
      </c>
      <c r="I315" s="59">
        <f t="shared" si="8"/>
        <v>0.0023372091439066195</v>
      </c>
    </row>
    <row r="316" spans="1:9" s="49" customFormat="1" ht="12.75">
      <c r="A316" s="46"/>
      <c r="B316" s="43"/>
      <c r="C316" s="43"/>
      <c r="D316" s="43"/>
      <c r="E316" s="44"/>
      <c r="F316" s="41"/>
      <c r="G316" s="41"/>
      <c r="H316" s="59"/>
      <c r="I316" s="59">
        <f t="shared" si="8"/>
        <v>0</v>
      </c>
    </row>
    <row r="317" spans="1:9" s="49" customFormat="1" ht="38.25">
      <c r="A317" s="71" t="s">
        <v>222</v>
      </c>
      <c r="B317" s="43"/>
      <c r="C317" s="43" t="s">
        <v>190</v>
      </c>
      <c r="D317" s="43"/>
      <c r="E317" s="41">
        <f>SUM(E318:E329)</f>
        <v>2240000</v>
      </c>
      <c r="F317" s="41">
        <f>SUM(F318:F329)</f>
        <v>2453867</v>
      </c>
      <c r="G317" s="41">
        <f>SUM(G318:G329)</f>
        <v>2443045</v>
      </c>
      <c r="H317" s="59">
        <f t="shared" si="6"/>
        <v>0.9955898180300725</v>
      </c>
      <c r="I317" s="59">
        <f t="shared" si="8"/>
        <v>0.19064161840924668</v>
      </c>
    </row>
    <row r="318" spans="1:9" s="49" customFormat="1" ht="12.75">
      <c r="A318" s="46" t="s">
        <v>79</v>
      </c>
      <c r="B318" s="43"/>
      <c r="C318" s="43"/>
      <c r="D318" s="43" t="s">
        <v>219</v>
      </c>
      <c r="E318" s="44">
        <v>2074400</v>
      </c>
      <c r="F318" s="41">
        <v>2282149</v>
      </c>
      <c r="G318" s="41">
        <v>2271881</v>
      </c>
      <c r="H318" s="59">
        <f t="shared" si="6"/>
        <v>0.9955007319855101</v>
      </c>
      <c r="I318" s="59">
        <f t="shared" si="8"/>
        <v>0.17728493362718153</v>
      </c>
    </row>
    <row r="319" spans="1:9" s="49" customFormat="1" ht="12.75">
      <c r="A319" s="46" t="s">
        <v>22</v>
      </c>
      <c r="B319" s="43"/>
      <c r="C319" s="43"/>
      <c r="D319" s="43" t="s">
        <v>223</v>
      </c>
      <c r="E319" s="44">
        <v>38400</v>
      </c>
      <c r="F319" s="41">
        <v>42244</v>
      </c>
      <c r="G319" s="41">
        <v>42243</v>
      </c>
      <c r="H319" s="59">
        <f t="shared" si="6"/>
        <v>0.9999763279992425</v>
      </c>
      <c r="I319" s="59">
        <f t="shared" si="8"/>
        <v>0.0032964083291391715</v>
      </c>
    </row>
    <row r="320" spans="1:9" s="49" customFormat="1" ht="12.75">
      <c r="A320" s="46" t="s">
        <v>23</v>
      </c>
      <c r="B320" s="43"/>
      <c r="C320" s="43"/>
      <c r="D320" s="43" t="s">
        <v>263</v>
      </c>
      <c r="E320" s="44">
        <v>2290</v>
      </c>
      <c r="F320" s="41">
        <v>2290</v>
      </c>
      <c r="G320" s="41">
        <v>2287</v>
      </c>
      <c r="H320" s="59">
        <f t="shared" si="6"/>
        <v>0.9986899563318777</v>
      </c>
      <c r="I320" s="59">
        <f t="shared" si="8"/>
        <v>0.00017846473613950916</v>
      </c>
    </row>
    <row r="321" spans="1:9" s="49" customFormat="1" ht="12.75">
      <c r="A321" s="46" t="s">
        <v>24</v>
      </c>
      <c r="B321" s="43"/>
      <c r="C321" s="43"/>
      <c r="D321" s="43" t="s">
        <v>119</v>
      </c>
      <c r="E321" s="44">
        <v>107370</v>
      </c>
      <c r="F321" s="41">
        <v>108395</v>
      </c>
      <c r="G321" s="41">
        <v>107849</v>
      </c>
      <c r="H321" s="59">
        <f t="shared" si="6"/>
        <v>0.9949628672909268</v>
      </c>
      <c r="I321" s="59">
        <f t="shared" si="8"/>
        <v>0.008415934992527295</v>
      </c>
    </row>
    <row r="322" spans="1:9" s="49" customFormat="1" ht="12.75">
      <c r="A322" s="46" t="s">
        <v>117</v>
      </c>
      <c r="B322" s="43"/>
      <c r="C322" s="43"/>
      <c r="D322" s="43" t="s">
        <v>120</v>
      </c>
      <c r="E322" s="44">
        <v>997</v>
      </c>
      <c r="F322" s="41">
        <v>1131</v>
      </c>
      <c r="G322" s="41">
        <v>1130</v>
      </c>
      <c r="H322" s="59">
        <f t="shared" si="6"/>
        <v>0.9991158267020336</v>
      </c>
      <c r="I322" s="59">
        <f t="shared" si="8"/>
        <v>8.817890329586592E-05</v>
      </c>
    </row>
    <row r="323" spans="1:9" s="49" customFormat="1" ht="12.75">
      <c r="A323" s="46" t="s">
        <v>250</v>
      </c>
      <c r="B323" s="43"/>
      <c r="C323" s="43"/>
      <c r="D323" s="43" t="s">
        <v>251</v>
      </c>
      <c r="E323" s="44">
        <v>0</v>
      </c>
      <c r="F323" s="41">
        <v>2250</v>
      </c>
      <c r="G323" s="41">
        <v>2250</v>
      </c>
      <c r="H323" s="59">
        <f t="shared" si="6"/>
        <v>1</v>
      </c>
      <c r="I323" s="59">
        <f t="shared" si="8"/>
        <v>0.00017557746231477726</v>
      </c>
    </row>
    <row r="324" spans="1:9" s="49" customFormat="1" ht="12.75">
      <c r="A324" s="46" t="s">
        <v>10</v>
      </c>
      <c r="B324" s="43"/>
      <c r="C324" s="43"/>
      <c r="D324" s="43" t="s">
        <v>121</v>
      </c>
      <c r="E324" s="44">
        <v>5933</v>
      </c>
      <c r="F324" s="41">
        <v>11294</v>
      </c>
      <c r="G324" s="41">
        <v>11294</v>
      </c>
      <c r="H324" s="59">
        <f t="shared" si="6"/>
        <v>1</v>
      </c>
      <c r="I324" s="59">
        <f t="shared" si="8"/>
        <v>0.0008813208263924863</v>
      </c>
    </row>
    <row r="325" spans="1:9" s="49" customFormat="1" ht="12.75">
      <c r="A325" s="46" t="s">
        <v>72</v>
      </c>
      <c r="B325" s="43"/>
      <c r="C325" s="43"/>
      <c r="D325" s="43" t="s">
        <v>195</v>
      </c>
      <c r="E325" s="44">
        <v>60</v>
      </c>
      <c r="F325" s="41">
        <v>57</v>
      </c>
      <c r="G325" s="41">
        <v>57</v>
      </c>
      <c r="H325" s="59">
        <f t="shared" si="6"/>
        <v>1</v>
      </c>
      <c r="I325" s="59">
        <f t="shared" si="8"/>
        <v>4.447962378641024E-06</v>
      </c>
    </row>
    <row r="326" spans="1:10" ht="13.5" customHeight="1">
      <c r="A326" s="94" t="s">
        <v>288</v>
      </c>
      <c r="B326" s="30" t="s">
        <v>289</v>
      </c>
      <c r="C326" s="30" t="s">
        <v>290</v>
      </c>
      <c r="D326" s="30" t="s">
        <v>291</v>
      </c>
      <c r="E326" s="93" t="s">
        <v>292</v>
      </c>
      <c r="F326" s="93" t="s">
        <v>293</v>
      </c>
      <c r="G326" s="93" t="s">
        <v>294</v>
      </c>
      <c r="H326" s="94" t="s">
        <v>295</v>
      </c>
      <c r="I326" s="93" t="s">
        <v>296</v>
      </c>
      <c r="J326" s="60"/>
    </row>
    <row r="327" spans="1:9" s="49" customFormat="1" ht="12.75">
      <c r="A327" s="46" t="s">
        <v>13</v>
      </c>
      <c r="B327" s="43"/>
      <c r="C327" s="43"/>
      <c r="D327" s="43" t="s">
        <v>116</v>
      </c>
      <c r="E327" s="44">
        <v>8400</v>
      </c>
      <c r="F327" s="41">
        <v>2152</v>
      </c>
      <c r="G327" s="41">
        <v>2150</v>
      </c>
      <c r="H327" s="59">
        <f t="shared" si="6"/>
        <v>0.9990706319702602</v>
      </c>
      <c r="I327" s="59">
        <f t="shared" si="8"/>
        <v>0.0001677740195452316</v>
      </c>
    </row>
    <row r="328" spans="1:9" s="49" customFormat="1" ht="12.75">
      <c r="A328" s="46" t="s">
        <v>33</v>
      </c>
      <c r="B328" s="43"/>
      <c r="C328" s="43"/>
      <c r="D328" s="43" t="s">
        <v>123</v>
      </c>
      <c r="E328" s="44">
        <v>400</v>
      </c>
      <c r="F328" s="41">
        <v>376</v>
      </c>
      <c r="G328" s="41">
        <v>375</v>
      </c>
      <c r="H328" s="59">
        <f t="shared" si="6"/>
        <v>0.9973404255319149</v>
      </c>
      <c r="I328" s="59">
        <f t="shared" si="8"/>
        <v>2.926291038579621E-05</v>
      </c>
    </row>
    <row r="329" spans="1:9" s="49" customFormat="1" ht="12.75">
      <c r="A329" s="46" t="s">
        <v>102</v>
      </c>
      <c r="B329" s="43"/>
      <c r="C329" s="43"/>
      <c r="D329" s="43" t="s">
        <v>206</v>
      </c>
      <c r="E329" s="44">
        <v>1750</v>
      </c>
      <c r="F329" s="41">
        <v>1529</v>
      </c>
      <c r="G329" s="41">
        <v>1529</v>
      </c>
      <c r="H329" s="59">
        <f t="shared" si="6"/>
        <v>1</v>
      </c>
      <c r="I329" s="59">
        <f t="shared" si="8"/>
        <v>0.00011931463994635307</v>
      </c>
    </row>
    <row r="330" spans="1:9" s="49" customFormat="1" ht="12.75">
      <c r="A330" s="46"/>
      <c r="B330" s="43"/>
      <c r="C330" s="43"/>
      <c r="D330" s="43"/>
      <c r="E330" s="44"/>
      <c r="F330" s="41"/>
      <c r="G330" s="41"/>
      <c r="H330" s="59"/>
      <c r="I330" s="59"/>
    </row>
    <row r="331" spans="1:9" ht="27" customHeight="1">
      <c r="A331" s="62" t="s">
        <v>226</v>
      </c>
      <c r="B331" s="37"/>
      <c r="C331" s="53" t="s">
        <v>179</v>
      </c>
      <c r="D331" s="37"/>
      <c r="E331" s="38">
        <v>21600</v>
      </c>
      <c r="F331" s="39">
        <v>21300</v>
      </c>
      <c r="G331" s="39">
        <v>20872</v>
      </c>
      <c r="H331" s="59">
        <f t="shared" si="6"/>
        <v>0.9799061032863849</v>
      </c>
      <c r="I331" s="59">
        <f t="shared" si="8"/>
        <v>0.0016287345748595694</v>
      </c>
    </row>
    <row r="332" spans="1:9" ht="12.75">
      <c r="A332" s="40" t="s">
        <v>82</v>
      </c>
      <c r="B332" s="37"/>
      <c r="C332" s="37"/>
      <c r="D332" s="37">
        <v>4130</v>
      </c>
      <c r="E332" s="38">
        <v>21600</v>
      </c>
      <c r="F332" s="39">
        <v>21300</v>
      </c>
      <c r="G332" s="39">
        <v>20872</v>
      </c>
      <c r="H332" s="59">
        <f t="shared" si="6"/>
        <v>0.9799061032863849</v>
      </c>
      <c r="I332" s="59">
        <f t="shared" si="8"/>
        <v>0.0016287345748595694</v>
      </c>
    </row>
    <row r="333" spans="1:9" ht="12.75">
      <c r="A333" s="40"/>
      <c r="B333" s="37"/>
      <c r="C333" s="37"/>
      <c r="D333" s="37"/>
      <c r="E333" s="38"/>
      <c r="F333" s="39"/>
      <c r="G333" s="39"/>
      <c r="H333" s="59"/>
      <c r="I333" s="59"/>
    </row>
    <row r="334" spans="1:9" ht="12.75">
      <c r="A334" s="62" t="s">
        <v>83</v>
      </c>
      <c r="B334" s="37"/>
      <c r="C334" s="53" t="s">
        <v>181</v>
      </c>
      <c r="D334" s="37"/>
      <c r="E334" s="38">
        <v>341330</v>
      </c>
      <c r="F334" s="39">
        <v>376912</v>
      </c>
      <c r="G334" s="39">
        <v>376912</v>
      </c>
      <c r="H334" s="59">
        <f t="shared" si="6"/>
        <v>1</v>
      </c>
      <c r="I334" s="59">
        <f t="shared" si="8"/>
        <v>0.029412112211549924</v>
      </c>
    </row>
    <row r="335" spans="1:9" ht="12.75">
      <c r="A335" s="40" t="s">
        <v>79</v>
      </c>
      <c r="B335" s="37"/>
      <c r="C335" s="37"/>
      <c r="D335" s="37">
        <v>3110</v>
      </c>
      <c r="E335" s="38">
        <v>341330</v>
      </c>
      <c r="F335" s="39">
        <v>376912</v>
      </c>
      <c r="G335" s="39">
        <v>376912</v>
      </c>
      <c r="H335" s="59">
        <f t="shared" si="6"/>
        <v>1</v>
      </c>
      <c r="I335" s="59">
        <f t="shared" si="8"/>
        <v>0.029412112211549924</v>
      </c>
    </row>
    <row r="336" spans="1:9" ht="12.75">
      <c r="A336" s="40"/>
      <c r="B336" s="37"/>
      <c r="C336" s="37"/>
      <c r="D336" s="37"/>
      <c r="E336" s="38"/>
      <c r="F336" s="39"/>
      <c r="G336" s="39"/>
      <c r="H336" s="59"/>
      <c r="I336" s="59"/>
    </row>
    <row r="337" spans="1:9" ht="12.75">
      <c r="A337" s="62" t="s">
        <v>84</v>
      </c>
      <c r="B337" s="37"/>
      <c r="C337" s="53" t="s">
        <v>228</v>
      </c>
      <c r="D337" s="37"/>
      <c r="E337" s="38">
        <v>410000</v>
      </c>
      <c r="F337" s="39">
        <v>361620</v>
      </c>
      <c r="G337" s="39">
        <v>344381</v>
      </c>
      <c r="H337" s="59">
        <f t="shared" si="6"/>
        <v>0.9523284110392124</v>
      </c>
      <c r="I337" s="59">
        <f t="shared" si="8"/>
        <v>0.026873574244189024</v>
      </c>
    </row>
    <row r="338" spans="1:9" ht="12.75">
      <c r="A338" s="40" t="s">
        <v>79</v>
      </c>
      <c r="B338" s="37"/>
      <c r="C338" s="37"/>
      <c r="D338" s="37">
        <v>3110</v>
      </c>
      <c r="E338" s="38">
        <v>410000</v>
      </c>
      <c r="F338" s="39">
        <v>361620</v>
      </c>
      <c r="G338" s="39">
        <v>344381</v>
      </c>
      <c r="H338" s="59">
        <f t="shared" si="6"/>
        <v>0.9523284110392124</v>
      </c>
      <c r="I338" s="59">
        <f t="shared" si="8"/>
        <v>0.026873574244189024</v>
      </c>
    </row>
    <row r="339" spans="1:9" ht="12.75">
      <c r="A339" s="40"/>
      <c r="B339" s="37"/>
      <c r="C339" s="37"/>
      <c r="D339" s="37"/>
      <c r="E339" s="38"/>
      <c r="F339" s="39"/>
      <c r="G339" s="39"/>
      <c r="H339" s="59"/>
      <c r="I339" s="59"/>
    </row>
    <row r="340" spans="1:9" ht="12.75">
      <c r="A340" s="62" t="s">
        <v>85</v>
      </c>
      <c r="B340" s="37"/>
      <c r="C340" s="53" t="s">
        <v>182</v>
      </c>
      <c r="D340" s="37"/>
      <c r="E340" s="38">
        <f>SUM(E341:E351)</f>
        <v>171190</v>
      </c>
      <c r="F340" s="38">
        <f>SUM(F341:F351)</f>
        <v>183426</v>
      </c>
      <c r="G340" s="38">
        <f>SUM(G341:G351)</f>
        <v>181325</v>
      </c>
      <c r="H340" s="59">
        <f t="shared" si="6"/>
        <v>0.98854578958272</v>
      </c>
      <c r="I340" s="59">
        <f t="shared" si="8"/>
        <v>0.01414959260187866</v>
      </c>
    </row>
    <row r="341" spans="1:9" ht="12.75">
      <c r="A341" s="40" t="s">
        <v>73</v>
      </c>
      <c r="B341" s="37"/>
      <c r="C341" s="37"/>
      <c r="D341" s="37" t="s">
        <v>140</v>
      </c>
      <c r="E341" s="38">
        <v>500</v>
      </c>
      <c r="F341" s="39">
        <v>560</v>
      </c>
      <c r="G341" s="39">
        <v>556</v>
      </c>
      <c r="H341" s="59">
        <f t="shared" si="6"/>
        <v>0.9928571428571429</v>
      </c>
      <c r="I341" s="59">
        <f t="shared" si="8"/>
        <v>4.3387141798673846E-05</v>
      </c>
    </row>
    <row r="342" spans="1:9" ht="12.75">
      <c r="A342" s="40" t="s">
        <v>22</v>
      </c>
      <c r="B342" s="37"/>
      <c r="C342" s="37"/>
      <c r="D342" s="37">
        <v>4010</v>
      </c>
      <c r="E342" s="38">
        <v>117000</v>
      </c>
      <c r="F342" s="39">
        <v>124615</v>
      </c>
      <c r="G342" s="39">
        <v>124405</v>
      </c>
      <c r="H342" s="59">
        <f t="shared" si="6"/>
        <v>0.99831480961361</v>
      </c>
      <c r="I342" s="59">
        <f t="shared" si="8"/>
        <v>0.009707872977453274</v>
      </c>
    </row>
    <row r="343" spans="1:9" ht="12.75">
      <c r="A343" s="40" t="s">
        <v>23</v>
      </c>
      <c r="B343" s="37"/>
      <c r="C343" s="37"/>
      <c r="D343" s="37">
        <v>4040</v>
      </c>
      <c r="E343" s="38">
        <v>8410</v>
      </c>
      <c r="F343" s="39">
        <v>8136</v>
      </c>
      <c r="G343" s="39">
        <v>8136</v>
      </c>
      <c r="H343" s="59">
        <f t="shared" si="6"/>
        <v>1</v>
      </c>
      <c r="I343" s="59">
        <f t="shared" si="8"/>
        <v>0.0006348881037302346</v>
      </c>
    </row>
    <row r="344" spans="1:9" ht="12.75">
      <c r="A344" s="40" t="s">
        <v>24</v>
      </c>
      <c r="B344" s="37"/>
      <c r="C344" s="37"/>
      <c r="D344" s="37">
        <v>4110</v>
      </c>
      <c r="E344" s="38">
        <v>21608</v>
      </c>
      <c r="F344" s="39">
        <v>23323</v>
      </c>
      <c r="G344" s="39">
        <v>23315</v>
      </c>
      <c r="H344" s="59">
        <f t="shared" si="6"/>
        <v>0.9996569909531364</v>
      </c>
      <c r="I344" s="59">
        <f t="shared" si="8"/>
        <v>0.0018193726817195698</v>
      </c>
    </row>
    <row r="345" spans="1:9" ht="12.75">
      <c r="A345" s="40" t="s">
        <v>25</v>
      </c>
      <c r="B345" s="37"/>
      <c r="C345" s="37"/>
      <c r="D345" s="37">
        <v>4120</v>
      </c>
      <c r="E345" s="38">
        <v>3072</v>
      </c>
      <c r="F345" s="39">
        <v>3252</v>
      </c>
      <c r="G345" s="39">
        <v>3250</v>
      </c>
      <c r="H345" s="59">
        <f t="shared" si="6"/>
        <v>0.9993849938499385</v>
      </c>
      <c r="I345" s="59">
        <f t="shared" si="8"/>
        <v>0.0002536118900102338</v>
      </c>
    </row>
    <row r="346" spans="1:9" ht="12.75">
      <c r="A346" s="40" t="s">
        <v>10</v>
      </c>
      <c r="B346" s="37"/>
      <c r="C346" s="37"/>
      <c r="D346" s="37">
        <v>4210</v>
      </c>
      <c r="E346" s="38">
        <v>9000</v>
      </c>
      <c r="F346" s="39">
        <v>12959</v>
      </c>
      <c r="G346" s="39">
        <v>11191</v>
      </c>
      <c r="H346" s="59">
        <f t="shared" si="6"/>
        <v>0.8635697198857937</v>
      </c>
      <c r="I346" s="59">
        <f t="shared" si="8"/>
        <v>0.0008732832803398544</v>
      </c>
    </row>
    <row r="347" spans="1:9" ht="12.75">
      <c r="A347" s="56" t="s">
        <v>72</v>
      </c>
      <c r="B347" s="37"/>
      <c r="C347" s="37"/>
      <c r="D347" s="53" t="s">
        <v>195</v>
      </c>
      <c r="E347" s="38">
        <v>500</v>
      </c>
      <c r="F347" s="39">
        <v>118</v>
      </c>
      <c r="G347" s="39">
        <v>118</v>
      </c>
      <c r="H347" s="59">
        <f t="shared" si="6"/>
        <v>1</v>
      </c>
      <c r="I347" s="59">
        <f t="shared" si="8"/>
        <v>9.208062468063875E-06</v>
      </c>
    </row>
    <row r="348" spans="1:9" ht="12.75">
      <c r="A348" s="40" t="s">
        <v>13</v>
      </c>
      <c r="B348" s="37"/>
      <c r="C348" s="37"/>
      <c r="D348" s="37">
        <v>4300</v>
      </c>
      <c r="E348" s="38">
        <v>5000</v>
      </c>
      <c r="F348" s="39">
        <v>3310</v>
      </c>
      <c r="G348" s="39">
        <v>3279</v>
      </c>
      <c r="H348" s="59">
        <f t="shared" si="6"/>
        <v>0.9906344410876133</v>
      </c>
      <c r="I348" s="59">
        <f t="shared" si="8"/>
        <v>0.00025587488841340205</v>
      </c>
    </row>
    <row r="349" spans="1:9" ht="12.75">
      <c r="A349" s="56" t="s">
        <v>252</v>
      </c>
      <c r="B349" s="37"/>
      <c r="C349" s="37"/>
      <c r="D349" s="53" t="s">
        <v>253</v>
      </c>
      <c r="E349" s="38">
        <v>0</v>
      </c>
      <c r="F349" s="39">
        <v>640</v>
      </c>
      <c r="G349" s="39">
        <v>640</v>
      </c>
      <c r="H349" s="59">
        <f t="shared" si="6"/>
        <v>1</v>
      </c>
      <c r="I349" s="59">
        <f t="shared" si="8"/>
        <v>4.99420337250922E-05</v>
      </c>
    </row>
    <row r="350" spans="1:9" ht="12.75">
      <c r="A350" s="40" t="s">
        <v>33</v>
      </c>
      <c r="B350" s="37"/>
      <c r="C350" s="37"/>
      <c r="D350" s="37">
        <v>4410</v>
      </c>
      <c r="E350" s="38">
        <v>1500</v>
      </c>
      <c r="F350" s="39">
        <v>1800</v>
      </c>
      <c r="G350" s="39">
        <v>1723</v>
      </c>
      <c r="H350" s="59">
        <f t="shared" si="6"/>
        <v>0.9572222222222222</v>
      </c>
      <c r="I350" s="59">
        <f t="shared" si="8"/>
        <v>0.00013445331891927164</v>
      </c>
    </row>
    <row r="351" spans="1:9" ht="12.75">
      <c r="A351" s="40" t="s">
        <v>26</v>
      </c>
      <c r="B351" s="37"/>
      <c r="C351" s="37"/>
      <c r="D351" s="37">
        <v>4440</v>
      </c>
      <c r="E351" s="38">
        <v>4600</v>
      </c>
      <c r="F351" s="39">
        <v>4713</v>
      </c>
      <c r="G351" s="39">
        <v>4712</v>
      </c>
      <c r="H351" s="59">
        <f t="shared" si="6"/>
        <v>0.9997878209208572</v>
      </c>
      <c r="I351" s="59">
        <f t="shared" si="8"/>
        <v>0.0003676982233009913</v>
      </c>
    </row>
    <row r="352" spans="1:9" ht="13.5" customHeight="1">
      <c r="A352" s="40"/>
      <c r="B352" s="37"/>
      <c r="C352" s="37"/>
      <c r="D352" s="37"/>
      <c r="E352" s="38"/>
      <c r="F352" s="39"/>
      <c r="G352" s="39"/>
      <c r="H352" s="59"/>
      <c r="I352" s="59"/>
    </row>
    <row r="353" spans="1:9" ht="26.25" customHeight="1">
      <c r="A353" s="69" t="s">
        <v>241</v>
      </c>
      <c r="B353" s="37"/>
      <c r="C353" s="53" t="s">
        <v>242</v>
      </c>
      <c r="D353" s="37"/>
      <c r="E353" s="38">
        <v>0</v>
      </c>
      <c r="F353" s="39">
        <v>7000</v>
      </c>
      <c r="G353" s="39">
        <v>7000</v>
      </c>
      <c r="H353" s="59">
        <f t="shared" si="6"/>
        <v>1</v>
      </c>
      <c r="I353" s="59">
        <f t="shared" si="8"/>
        <v>0.0005462409938681959</v>
      </c>
    </row>
    <row r="354" spans="1:9" ht="12.75">
      <c r="A354" s="56" t="s">
        <v>287</v>
      </c>
      <c r="B354" s="37"/>
      <c r="C354" s="37"/>
      <c r="D354" s="53" t="s">
        <v>121</v>
      </c>
      <c r="E354" s="38">
        <v>0</v>
      </c>
      <c r="F354" s="39">
        <v>5055</v>
      </c>
      <c r="G354" s="39">
        <v>5055</v>
      </c>
      <c r="H354" s="59">
        <f t="shared" si="6"/>
        <v>1</v>
      </c>
      <c r="I354" s="59">
        <f t="shared" si="8"/>
        <v>0.0003944640320005329</v>
      </c>
    </row>
    <row r="355" spans="1:9" ht="12.75">
      <c r="A355" s="56" t="s">
        <v>13</v>
      </c>
      <c r="B355" s="37"/>
      <c r="C355" s="37"/>
      <c r="D355" s="53" t="s">
        <v>116</v>
      </c>
      <c r="E355" s="38">
        <v>0</v>
      </c>
      <c r="F355" s="39">
        <v>1945</v>
      </c>
      <c r="G355" s="39">
        <v>1945</v>
      </c>
      <c r="H355" s="59">
        <f t="shared" si="6"/>
        <v>1</v>
      </c>
      <c r="I355" s="59">
        <f t="shared" si="8"/>
        <v>0.000151776961867663</v>
      </c>
    </row>
    <row r="356" spans="1:9" ht="13.5" customHeight="1">
      <c r="A356" s="56"/>
      <c r="B356" s="37"/>
      <c r="C356" s="37"/>
      <c r="D356" s="53"/>
      <c r="E356" s="38"/>
      <c r="F356" s="39"/>
      <c r="G356" s="39"/>
      <c r="H356" s="59"/>
      <c r="I356" s="59"/>
    </row>
    <row r="357" spans="1:9" ht="15" customHeight="1">
      <c r="A357" s="62" t="s">
        <v>86</v>
      </c>
      <c r="B357" s="37"/>
      <c r="C357" s="53" t="s">
        <v>184</v>
      </c>
      <c r="D357" s="37"/>
      <c r="E357" s="38">
        <f>SUM(E360:E368)</f>
        <v>25997</v>
      </c>
      <c r="F357" s="38">
        <f>SUM(F358:F368)</f>
        <v>33567</v>
      </c>
      <c r="G357" s="38">
        <f>SUM(G358:G368)</f>
        <v>30739</v>
      </c>
      <c r="H357" s="59">
        <f t="shared" si="6"/>
        <v>0.9157505883754878</v>
      </c>
      <c r="I357" s="59">
        <f t="shared" si="8"/>
        <v>0.002398700272930639</v>
      </c>
    </row>
    <row r="358" spans="1:9" ht="25.5">
      <c r="A358" s="70" t="s">
        <v>345</v>
      </c>
      <c r="B358" s="37"/>
      <c r="C358" s="53"/>
      <c r="D358" s="53" t="s">
        <v>118</v>
      </c>
      <c r="E358" s="38">
        <v>0</v>
      </c>
      <c r="F358" s="38">
        <v>100</v>
      </c>
      <c r="G358" s="38">
        <v>20</v>
      </c>
      <c r="H358" s="59">
        <f t="shared" si="6"/>
        <v>0.2</v>
      </c>
      <c r="I358" s="59">
        <f t="shared" si="8"/>
        <v>1.5606885539091313E-06</v>
      </c>
    </row>
    <row r="359" spans="1:10" ht="13.5" customHeight="1">
      <c r="A359" s="94" t="s">
        <v>288</v>
      </c>
      <c r="B359" s="30" t="s">
        <v>289</v>
      </c>
      <c r="C359" s="30" t="s">
        <v>290</v>
      </c>
      <c r="D359" s="30" t="s">
        <v>291</v>
      </c>
      <c r="E359" s="93" t="s">
        <v>292</v>
      </c>
      <c r="F359" s="93" t="s">
        <v>293</v>
      </c>
      <c r="G359" s="93" t="s">
        <v>294</v>
      </c>
      <c r="H359" s="94" t="s">
        <v>295</v>
      </c>
      <c r="I359" s="93" t="s">
        <v>296</v>
      </c>
      <c r="J359" s="60"/>
    </row>
    <row r="360" spans="1:9" ht="12.75">
      <c r="A360" s="40" t="s">
        <v>22</v>
      </c>
      <c r="B360" s="37"/>
      <c r="C360" s="37"/>
      <c r="D360" s="37">
        <v>4010</v>
      </c>
      <c r="E360" s="38">
        <v>10800</v>
      </c>
      <c r="F360" s="39">
        <v>13740</v>
      </c>
      <c r="G360" s="39">
        <v>13725</v>
      </c>
      <c r="H360" s="59">
        <f t="shared" si="6"/>
        <v>0.9989082969432315</v>
      </c>
      <c r="I360" s="59">
        <f t="shared" si="8"/>
        <v>0.0010710225201201412</v>
      </c>
    </row>
    <row r="361" spans="1:9" ht="12.75">
      <c r="A361" s="40" t="s">
        <v>23</v>
      </c>
      <c r="B361" s="37"/>
      <c r="C361" s="37"/>
      <c r="D361" s="37">
        <v>4040</v>
      </c>
      <c r="E361" s="38">
        <v>500</v>
      </c>
      <c r="F361" s="39">
        <v>500</v>
      </c>
      <c r="G361" s="39">
        <v>496</v>
      </c>
      <c r="H361" s="59"/>
      <c r="I361" s="59">
        <f t="shared" si="8"/>
        <v>3.8705076136946455E-05</v>
      </c>
    </row>
    <row r="362" spans="1:9" ht="12.75">
      <c r="A362" s="40" t="s">
        <v>24</v>
      </c>
      <c r="B362" s="37"/>
      <c r="C362" s="37"/>
      <c r="D362" s="37">
        <v>4110</v>
      </c>
      <c r="E362" s="38">
        <v>1990</v>
      </c>
      <c r="F362" s="39">
        <v>3398</v>
      </c>
      <c r="G362" s="39">
        <v>3181</v>
      </c>
      <c r="H362" s="59">
        <f t="shared" si="6"/>
        <v>0.9361389052383755</v>
      </c>
      <c r="I362" s="59">
        <f t="shared" si="8"/>
        <v>0.0002482275144992473</v>
      </c>
    </row>
    <row r="363" spans="1:9" ht="12.75">
      <c r="A363" s="40" t="s">
        <v>25</v>
      </c>
      <c r="B363" s="37"/>
      <c r="C363" s="37"/>
      <c r="D363" s="37">
        <v>4120</v>
      </c>
      <c r="E363" s="38">
        <v>282</v>
      </c>
      <c r="F363" s="39">
        <v>648</v>
      </c>
      <c r="G363" s="39">
        <v>515</v>
      </c>
      <c r="H363" s="59">
        <f t="shared" si="6"/>
        <v>0.7947530864197531</v>
      </c>
      <c r="I363" s="59">
        <f t="shared" si="8"/>
        <v>4.018773026316013E-05</v>
      </c>
    </row>
    <row r="364" spans="1:9" ht="12.75">
      <c r="A364" s="56" t="s">
        <v>250</v>
      </c>
      <c r="B364" s="37"/>
      <c r="C364" s="37"/>
      <c r="D364" s="53" t="s">
        <v>251</v>
      </c>
      <c r="E364" s="38">
        <v>10800</v>
      </c>
      <c r="F364" s="39">
        <v>14046</v>
      </c>
      <c r="G364" s="39">
        <v>11762</v>
      </c>
      <c r="H364" s="59">
        <f t="shared" si="6"/>
        <v>0.837391428164602</v>
      </c>
      <c r="I364" s="59">
        <f t="shared" si="8"/>
        <v>0.0009178409385539601</v>
      </c>
    </row>
    <row r="365" spans="1:9" ht="12.75">
      <c r="A365" s="40" t="s">
        <v>10</v>
      </c>
      <c r="B365" s="37"/>
      <c r="C365" s="37"/>
      <c r="D365" s="37">
        <v>4210</v>
      </c>
      <c r="E365" s="38">
        <v>100</v>
      </c>
      <c r="F365" s="39">
        <v>240</v>
      </c>
      <c r="G365" s="39">
        <v>149</v>
      </c>
      <c r="H365" s="59">
        <f t="shared" si="6"/>
        <v>0.6208333333333333</v>
      </c>
      <c r="I365" s="59">
        <f t="shared" si="8"/>
        <v>1.1627129726623028E-05</v>
      </c>
    </row>
    <row r="366" spans="1:9" ht="12.75">
      <c r="A366" s="56" t="s">
        <v>72</v>
      </c>
      <c r="B366" s="37"/>
      <c r="C366" s="37"/>
      <c r="D366" s="53" t="s">
        <v>195</v>
      </c>
      <c r="E366" s="38">
        <v>40</v>
      </c>
      <c r="F366" s="39">
        <v>0</v>
      </c>
      <c r="G366" s="39">
        <v>0</v>
      </c>
      <c r="H366" s="59"/>
      <c r="I366" s="59">
        <f t="shared" si="8"/>
        <v>0</v>
      </c>
    </row>
    <row r="367" spans="1:9" ht="12.75">
      <c r="A367" s="56" t="s">
        <v>13</v>
      </c>
      <c r="B367" s="37"/>
      <c r="C367" s="37"/>
      <c r="D367" s="53" t="s">
        <v>116</v>
      </c>
      <c r="E367" s="38">
        <v>600</v>
      </c>
      <c r="F367" s="39">
        <v>0</v>
      </c>
      <c r="G367" s="39">
        <v>0</v>
      </c>
      <c r="H367" s="59"/>
      <c r="I367" s="59">
        <f t="shared" si="8"/>
        <v>0</v>
      </c>
    </row>
    <row r="368" spans="1:9" ht="12.75">
      <c r="A368" s="40" t="s">
        <v>26</v>
      </c>
      <c r="B368" s="37"/>
      <c r="C368" s="37"/>
      <c r="D368" s="37">
        <v>4440</v>
      </c>
      <c r="E368" s="38">
        <v>885</v>
      </c>
      <c r="F368" s="39">
        <v>895</v>
      </c>
      <c r="G368" s="39">
        <v>891</v>
      </c>
      <c r="H368" s="59">
        <f t="shared" si="6"/>
        <v>0.9955307262569832</v>
      </c>
      <c r="I368" s="59">
        <f t="shared" si="8"/>
        <v>6.95286750766518E-05</v>
      </c>
    </row>
    <row r="369" spans="1:9" ht="10.5" customHeight="1">
      <c r="A369" s="40"/>
      <c r="B369" s="37"/>
      <c r="C369" s="37"/>
      <c r="D369" s="37"/>
      <c r="E369" s="38"/>
      <c r="F369" s="39"/>
      <c r="G369" s="39"/>
      <c r="H369" s="59"/>
      <c r="I369" s="59"/>
    </row>
    <row r="370" spans="1:9" ht="12.75">
      <c r="A370" s="56" t="s">
        <v>346</v>
      </c>
      <c r="B370" s="37"/>
      <c r="C370" s="53" t="s">
        <v>319</v>
      </c>
      <c r="D370" s="37"/>
      <c r="E370" s="38">
        <v>0</v>
      </c>
      <c r="F370" s="39">
        <v>20352</v>
      </c>
      <c r="G370" s="39">
        <v>19068</v>
      </c>
      <c r="H370" s="59">
        <f t="shared" si="6"/>
        <v>0.9369103773584906</v>
      </c>
      <c r="I370" s="59">
        <f t="shared" si="8"/>
        <v>0.0014879604672969656</v>
      </c>
    </row>
    <row r="371" spans="1:9" ht="12.75">
      <c r="A371" s="56" t="s">
        <v>79</v>
      </c>
      <c r="B371" s="37"/>
      <c r="C371" s="37"/>
      <c r="D371" s="53" t="s">
        <v>219</v>
      </c>
      <c r="E371" s="38">
        <v>0</v>
      </c>
      <c r="F371" s="39">
        <v>20352</v>
      </c>
      <c r="G371" s="39">
        <v>19068</v>
      </c>
      <c r="H371" s="59">
        <f t="shared" si="6"/>
        <v>0.9369103773584906</v>
      </c>
      <c r="I371" s="59">
        <f t="shared" si="8"/>
        <v>0.0014879604672969656</v>
      </c>
    </row>
    <row r="372" spans="1:9" ht="9.75" customHeight="1">
      <c r="A372" s="40"/>
      <c r="B372" s="37"/>
      <c r="C372" s="37"/>
      <c r="D372" s="37"/>
      <c r="E372" s="38"/>
      <c r="F372" s="39"/>
      <c r="G372" s="39"/>
      <c r="H372" s="59"/>
      <c r="I372" s="59"/>
    </row>
    <row r="373" spans="1:9" ht="12.75">
      <c r="A373" s="62" t="s">
        <v>17</v>
      </c>
      <c r="B373" s="37"/>
      <c r="C373" s="53" t="s">
        <v>216</v>
      </c>
      <c r="D373" s="37"/>
      <c r="E373" s="38">
        <v>96300</v>
      </c>
      <c r="F373" s="39">
        <f>SUM(F374:F378)</f>
        <v>158089</v>
      </c>
      <c r="G373" s="39">
        <f>SUM(G374:G378)</f>
        <v>148688</v>
      </c>
      <c r="H373" s="59">
        <f t="shared" si="6"/>
        <v>0.9405334969542473</v>
      </c>
      <c r="I373" s="59">
        <f t="shared" si="8"/>
        <v>0.011602782985182044</v>
      </c>
    </row>
    <row r="374" spans="1:9" ht="12.75">
      <c r="A374" s="40" t="s">
        <v>79</v>
      </c>
      <c r="B374" s="37"/>
      <c r="C374" s="37"/>
      <c r="D374" s="37">
        <v>3110</v>
      </c>
      <c r="E374" s="38">
        <v>91300</v>
      </c>
      <c r="F374" s="39">
        <v>146408</v>
      </c>
      <c r="G374" s="39">
        <v>137010</v>
      </c>
      <c r="H374" s="59">
        <f t="shared" si="6"/>
        <v>0.9358095186055407</v>
      </c>
      <c r="I374" s="59">
        <f t="shared" si="8"/>
        <v>0.010691496938554503</v>
      </c>
    </row>
    <row r="375" spans="1:9" ht="12.75">
      <c r="A375" s="56" t="s">
        <v>10</v>
      </c>
      <c r="B375" s="37"/>
      <c r="C375" s="37"/>
      <c r="D375" s="53" t="s">
        <v>121</v>
      </c>
      <c r="E375" s="38">
        <v>0</v>
      </c>
      <c r="F375" s="39">
        <v>904</v>
      </c>
      <c r="G375" s="39">
        <v>903</v>
      </c>
      <c r="H375" s="59">
        <f t="shared" si="6"/>
        <v>0.9988938053097345</v>
      </c>
      <c r="I375" s="59">
        <f t="shared" si="8"/>
        <v>7.046508820899727E-05</v>
      </c>
    </row>
    <row r="376" spans="1:9" ht="12.75">
      <c r="A376" s="56" t="s">
        <v>347</v>
      </c>
      <c r="B376" s="37"/>
      <c r="C376" s="37"/>
      <c r="D376" s="53" t="s">
        <v>200</v>
      </c>
      <c r="E376" s="38">
        <v>0</v>
      </c>
      <c r="F376" s="39">
        <v>937</v>
      </c>
      <c r="G376" s="39">
        <v>937</v>
      </c>
      <c r="H376" s="59">
        <f>G376/F376</f>
        <v>1</v>
      </c>
      <c r="I376" s="59">
        <f t="shared" si="8"/>
        <v>7.311825875064279E-05</v>
      </c>
    </row>
    <row r="377" spans="1:9" ht="12.75">
      <c r="A377" s="56" t="s">
        <v>72</v>
      </c>
      <c r="B377" s="37"/>
      <c r="C377" s="37"/>
      <c r="D377" s="53" t="s">
        <v>195</v>
      </c>
      <c r="E377" s="38">
        <v>0</v>
      </c>
      <c r="F377" s="39">
        <v>900</v>
      </c>
      <c r="G377" s="39">
        <v>900</v>
      </c>
      <c r="H377" s="59">
        <f>G377/F377</f>
        <v>1</v>
      </c>
      <c r="I377" s="59">
        <f t="shared" si="8"/>
        <v>7.02309849259109E-05</v>
      </c>
    </row>
    <row r="378" spans="1:9" ht="12.75">
      <c r="A378" s="40" t="s">
        <v>13</v>
      </c>
      <c r="B378" s="37"/>
      <c r="C378" s="37"/>
      <c r="D378" s="37">
        <v>4300</v>
      </c>
      <c r="E378" s="38">
        <v>5000</v>
      </c>
      <c r="F378" s="39">
        <v>8940</v>
      </c>
      <c r="G378" s="39">
        <v>8938</v>
      </c>
      <c r="H378" s="59">
        <f aca="true" t="shared" si="9" ref="H378:H475">G378/F378</f>
        <v>0.9997762863534676</v>
      </c>
      <c r="I378" s="59">
        <f t="shared" si="8"/>
        <v>0.0006974717147419907</v>
      </c>
    </row>
    <row r="379" spans="1:9" ht="11.25" customHeight="1">
      <c r="A379" s="40"/>
      <c r="B379" s="37"/>
      <c r="C379" s="37"/>
      <c r="D379" s="37"/>
      <c r="E379" s="38"/>
      <c r="F379" s="39"/>
      <c r="G379" s="39"/>
      <c r="H379" s="35"/>
      <c r="I379" s="59"/>
    </row>
    <row r="380" spans="1:9" ht="12.75">
      <c r="A380" s="42" t="s">
        <v>87</v>
      </c>
      <c r="B380" s="32">
        <v>854</v>
      </c>
      <c r="C380" s="32"/>
      <c r="D380" s="32"/>
      <c r="E380" s="33">
        <f>SUM(E382,E397,E401)</f>
        <v>148953</v>
      </c>
      <c r="F380" s="33">
        <f>SUM(F382,F397,F401)</f>
        <v>252512</v>
      </c>
      <c r="G380" s="33">
        <f>SUM(G382,G397,G401)</f>
        <v>247847</v>
      </c>
      <c r="H380" s="35">
        <f t="shared" si="9"/>
        <v>0.9815256304650868</v>
      </c>
      <c r="I380" s="89">
        <f t="shared" si="8"/>
        <v>0.01934059880103582</v>
      </c>
    </row>
    <row r="381" spans="1:9" ht="10.5" customHeight="1">
      <c r="A381" s="42"/>
      <c r="B381" s="32"/>
      <c r="C381" s="32"/>
      <c r="D381" s="32"/>
      <c r="E381" s="33"/>
      <c r="F381" s="34"/>
      <c r="G381" s="34"/>
      <c r="H381" s="35"/>
      <c r="I381" s="59"/>
    </row>
    <row r="382" spans="1:9" ht="12.75">
      <c r="A382" s="62" t="s">
        <v>88</v>
      </c>
      <c r="B382" s="37"/>
      <c r="C382" s="37">
        <v>85401</v>
      </c>
      <c r="D382" s="37"/>
      <c r="E382" s="38">
        <f>SUM(E383:E395)</f>
        <v>133568</v>
      </c>
      <c r="F382" s="38">
        <f>SUM(F383:F395)</f>
        <v>130668</v>
      </c>
      <c r="G382" s="38">
        <f>SUM(G383:G395)</f>
        <v>128309</v>
      </c>
      <c r="H382" s="59">
        <f t="shared" si="9"/>
        <v>0.9819466127896654</v>
      </c>
      <c r="I382" s="59">
        <f aca="true" t="shared" si="10" ref="I382:I443">G382/12814856.59</f>
        <v>0.010012519383176335</v>
      </c>
    </row>
    <row r="383" spans="1:9" ht="12.75">
      <c r="A383" s="40" t="s">
        <v>73</v>
      </c>
      <c r="B383" s="37"/>
      <c r="C383" s="37"/>
      <c r="D383" s="37">
        <v>3020</v>
      </c>
      <c r="E383" s="38">
        <v>323</v>
      </c>
      <c r="F383" s="39">
        <v>323</v>
      </c>
      <c r="G383" s="39">
        <v>190</v>
      </c>
      <c r="H383" s="59">
        <f t="shared" si="9"/>
        <v>0.5882352941176471</v>
      </c>
      <c r="I383" s="59">
        <f t="shared" si="10"/>
        <v>1.4826541262136746E-05</v>
      </c>
    </row>
    <row r="384" spans="1:9" ht="12.75">
      <c r="A384" s="40" t="s">
        <v>22</v>
      </c>
      <c r="B384" s="37"/>
      <c r="C384" s="37"/>
      <c r="D384" s="37">
        <v>4010</v>
      </c>
      <c r="E384" s="38">
        <v>88065</v>
      </c>
      <c r="F384" s="39">
        <v>87165</v>
      </c>
      <c r="G384" s="39">
        <v>86928</v>
      </c>
      <c r="H384" s="59">
        <f t="shared" si="9"/>
        <v>0.9972810187575288</v>
      </c>
      <c r="I384" s="59">
        <f t="shared" si="10"/>
        <v>0.006783376730710648</v>
      </c>
    </row>
    <row r="385" spans="1:9" ht="12.75">
      <c r="A385" s="40" t="s">
        <v>23</v>
      </c>
      <c r="B385" s="37"/>
      <c r="C385" s="37"/>
      <c r="D385" s="37">
        <v>4040</v>
      </c>
      <c r="E385" s="38">
        <v>7500</v>
      </c>
      <c r="F385" s="39">
        <v>7276</v>
      </c>
      <c r="G385" s="39">
        <v>7276</v>
      </c>
      <c r="H385" s="59">
        <f t="shared" si="9"/>
        <v>1</v>
      </c>
      <c r="I385" s="59">
        <f t="shared" si="10"/>
        <v>0.000567778495912142</v>
      </c>
    </row>
    <row r="386" spans="1:9" ht="12.75">
      <c r="A386" s="40" t="s">
        <v>24</v>
      </c>
      <c r="B386" s="37"/>
      <c r="C386" s="37"/>
      <c r="D386" s="37">
        <v>4110</v>
      </c>
      <c r="E386" s="38">
        <v>17200</v>
      </c>
      <c r="F386" s="39">
        <v>16200</v>
      </c>
      <c r="G386" s="39">
        <v>15965</v>
      </c>
      <c r="H386" s="59">
        <f t="shared" si="9"/>
        <v>0.9854938271604938</v>
      </c>
      <c r="I386" s="59">
        <f t="shared" si="10"/>
        <v>0.001245819638157964</v>
      </c>
    </row>
    <row r="387" spans="1:9" ht="12.75">
      <c r="A387" s="40" t="s">
        <v>25</v>
      </c>
      <c r="B387" s="37"/>
      <c r="C387" s="37"/>
      <c r="D387" s="37">
        <v>4120</v>
      </c>
      <c r="E387" s="38">
        <v>2350</v>
      </c>
      <c r="F387" s="39">
        <v>2350</v>
      </c>
      <c r="G387" s="39">
        <v>2248</v>
      </c>
      <c r="H387" s="59">
        <f t="shared" si="9"/>
        <v>0.9565957446808511</v>
      </c>
      <c r="I387" s="59">
        <f t="shared" si="10"/>
        <v>0.00017542139345938634</v>
      </c>
    </row>
    <row r="388" spans="1:9" ht="12.75">
      <c r="A388" s="40" t="s">
        <v>10</v>
      </c>
      <c r="B388" s="37"/>
      <c r="C388" s="37"/>
      <c r="D388" s="37">
        <v>4210</v>
      </c>
      <c r="E388" s="38">
        <v>6100</v>
      </c>
      <c r="F388" s="39">
        <v>6324</v>
      </c>
      <c r="G388" s="39">
        <v>6298</v>
      </c>
      <c r="H388" s="59">
        <f t="shared" si="9"/>
        <v>0.9958886780518659</v>
      </c>
      <c r="I388" s="59">
        <f t="shared" si="10"/>
        <v>0.0004914608256259854</v>
      </c>
    </row>
    <row r="389" spans="1:9" ht="12.75">
      <c r="A389" s="56" t="s">
        <v>259</v>
      </c>
      <c r="B389" s="37"/>
      <c r="C389" s="37"/>
      <c r="D389" s="53" t="s">
        <v>260</v>
      </c>
      <c r="E389" s="38">
        <v>200</v>
      </c>
      <c r="F389" s="39">
        <v>200</v>
      </c>
      <c r="G389" s="39">
        <v>0</v>
      </c>
      <c r="H389" s="59">
        <f t="shared" si="9"/>
        <v>0</v>
      </c>
      <c r="I389" s="59">
        <f t="shared" si="10"/>
        <v>0</v>
      </c>
    </row>
    <row r="390" spans="1:9" ht="12.75">
      <c r="A390" s="40" t="s">
        <v>74</v>
      </c>
      <c r="B390" s="37"/>
      <c r="C390" s="37"/>
      <c r="D390" s="37">
        <v>4240</v>
      </c>
      <c r="E390" s="38">
        <v>1500</v>
      </c>
      <c r="F390" s="39">
        <v>1500</v>
      </c>
      <c r="G390" s="39">
        <v>1268</v>
      </c>
      <c r="H390" s="59">
        <f t="shared" si="9"/>
        <v>0.8453333333333334</v>
      </c>
      <c r="I390" s="59">
        <f t="shared" si="10"/>
        <v>9.894765431783892E-05</v>
      </c>
    </row>
    <row r="391" spans="1:9" ht="12.75">
      <c r="A391" s="56" t="s">
        <v>11</v>
      </c>
      <c r="B391" s="37"/>
      <c r="C391" s="37"/>
      <c r="D391" s="53" t="s">
        <v>224</v>
      </c>
      <c r="E391" s="38">
        <v>1000</v>
      </c>
      <c r="F391" s="39">
        <v>0</v>
      </c>
      <c r="G391" s="39">
        <v>0</v>
      </c>
      <c r="H391" s="59"/>
      <c r="I391" s="59">
        <f t="shared" si="10"/>
        <v>0</v>
      </c>
    </row>
    <row r="392" spans="1:9" ht="12.75">
      <c r="A392" s="56" t="s">
        <v>12</v>
      </c>
      <c r="B392" s="37"/>
      <c r="C392" s="37"/>
      <c r="D392" s="53" t="s">
        <v>192</v>
      </c>
      <c r="E392" s="38">
        <v>500</v>
      </c>
      <c r="F392" s="39">
        <v>500</v>
      </c>
      <c r="G392" s="39">
        <v>0</v>
      </c>
      <c r="H392" s="59">
        <f t="shared" si="9"/>
        <v>0</v>
      </c>
      <c r="I392" s="59">
        <f t="shared" si="10"/>
        <v>0</v>
      </c>
    </row>
    <row r="393" spans="1:9" ht="12.75">
      <c r="A393" s="56" t="s">
        <v>72</v>
      </c>
      <c r="B393" s="37"/>
      <c r="C393" s="37"/>
      <c r="D393" s="53" t="s">
        <v>195</v>
      </c>
      <c r="E393" s="38">
        <v>400</v>
      </c>
      <c r="F393" s="39">
        <v>400</v>
      </c>
      <c r="G393" s="39">
        <v>125</v>
      </c>
      <c r="H393" s="59">
        <f t="shared" si="9"/>
        <v>0.3125</v>
      </c>
      <c r="I393" s="59">
        <f t="shared" si="10"/>
        <v>9.75430346193207E-06</v>
      </c>
    </row>
    <row r="394" spans="1:9" ht="12.75">
      <c r="A394" s="56" t="s">
        <v>13</v>
      </c>
      <c r="B394" s="37"/>
      <c r="C394" s="37"/>
      <c r="D394" s="53" t="s">
        <v>116</v>
      </c>
      <c r="E394" s="38">
        <v>1900</v>
      </c>
      <c r="F394" s="39">
        <v>1900</v>
      </c>
      <c r="G394" s="39">
        <v>1513</v>
      </c>
      <c r="H394" s="59">
        <f t="shared" si="9"/>
        <v>0.7963157894736842</v>
      </c>
      <c r="I394" s="59">
        <f t="shared" si="10"/>
        <v>0.00011806608910322578</v>
      </c>
    </row>
    <row r="395" spans="1:9" ht="12.75">
      <c r="A395" s="40" t="s">
        <v>26</v>
      </c>
      <c r="B395" s="37"/>
      <c r="C395" s="37"/>
      <c r="D395" s="37">
        <v>4440</v>
      </c>
      <c r="E395" s="38">
        <v>6530</v>
      </c>
      <c r="F395" s="39">
        <v>6530</v>
      </c>
      <c r="G395" s="39">
        <v>6498</v>
      </c>
      <c r="H395" s="59">
        <f t="shared" si="9"/>
        <v>0.9950995405819295</v>
      </c>
      <c r="I395" s="59">
        <f t="shared" si="10"/>
        <v>0.0005070677111650767</v>
      </c>
    </row>
    <row r="396" spans="1:10" ht="13.5" customHeight="1">
      <c r="A396" s="94" t="s">
        <v>288</v>
      </c>
      <c r="B396" s="30" t="s">
        <v>289</v>
      </c>
      <c r="C396" s="30" t="s">
        <v>290</v>
      </c>
      <c r="D396" s="30" t="s">
        <v>291</v>
      </c>
      <c r="E396" s="93" t="s">
        <v>292</v>
      </c>
      <c r="F396" s="93" t="s">
        <v>293</v>
      </c>
      <c r="G396" s="93" t="s">
        <v>294</v>
      </c>
      <c r="H396" s="94" t="s">
        <v>295</v>
      </c>
      <c r="I396" s="93" t="s">
        <v>296</v>
      </c>
      <c r="J396" s="60"/>
    </row>
    <row r="397" spans="1:9" ht="12.75">
      <c r="A397" s="62" t="s">
        <v>245</v>
      </c>
      <c r="B397" s="37"/>
      <c r="C397" s="53" t="s">
        <v>246</v>
      </c>
      <c r="D397" s="37"/>
      <c r="E397" s="38">
        <v>1000</v>
      </c>
      <c r="F397" s="39">
        <v>107459</v>
      </c>
      <c r="G397" s="39">
        <v>105158</v>
      </c>
      <c r="H397" s="59">
        <f t="shared" si="9"/>
        <v>0.9785871820880522</v>
      </c>
      <c r="I397" s="59">
        <f t="shared" si="10"/>
        <v>0.008205944347598821</v>
      </c>
    </row>
    <row r="398" spans="1:9" ht="12.75">
      <c r="A398" s="56" t="s">
        <v>276</v>
      </c>
      <c r="B398" s="37"/>
      <c r="C398" s="53"/>
      <c r="D398" s="53" t="s">
        <v>277</v>
      </c>
      <c r="E398" s="38">
        <v>0</v>
      </c>
      <c r="F398" s="39">
        <v>2000</v>
      </c>
      <c r="G398" s="39">
        <v>0</v>
      </c>
      <c r="H398" s="59">
        <f t="shared" si="9"/>
        <v>0</v>
      </c>
      <c r="I398" s="59">
        <f t="shared" si="10"/>
        <v>0</v>
      </c>
    </row>
    <row r="399" spans="1:9" ht="12.75">
      <c r="A399" s="56" t="s">
        <v>278</v>
      </c>
      <c r="B399" s="37"/>
      <c r="C399" s="37"/>
      <c r="D399" s="53" t="s">
        <v>279</v>
      </c>
      <c r="E399" s="38">
        <v>1000</v>
      </c>
      <c r="F399" s="39">
        <v>105459</v>
      </c>
      <c r="G399" s="39">
        <v>105158</v>
      </c>
      <c r="H399" s="59">
        <f t="shared" si="9"/>
        <v>0.9971458102200855</v>
      </c>
      <c r="I399" s="59">
        <f t="shared" si="10"/>
        <v>0.008205944347598821</v>
      </c>
    </row>
    <row r="400" spans="1:9" ht="12.75">
      <c r="A400" s="56"/>
      <c r="B400" s="37"/>
      <c r="C400" s="37"/>
      <c r="D400" s="53"/>
      <c r="E400" s="38"/>
      <c r="F400" s="39"/>
      <c r="G400" s="39"/>
      <c r="H400" s="59"/>
      <c r="I400" s="59">
        <f t="shared" si="10"/>
        <v>0</v>
      </c>
    </row>
    <row r="401" spans="1:9" ht="12.75">
      <c r="A401" s="62" t="s">
        <v>17</v>
      </c>
      <c r="B401" s="37"/>
      <c r="C401" s="53" t="s">
        <v>338</v>
      </c>
      <c r="D401" s="53"/>
      <c r="E401" s="38">
        <v>14385</v>
      </c>
      <c r="F401" s="39">
        <v>14385</v>
      </c>
      <c r="G401" s="39">
        <v>14380</v>
      </c>
      <c r="H401" s="59">
        <f t="shared" si="9"/>
        <v>0.9996524157108099</v>
      </c>
      <c r="I401" s="59">
        <f t="shared" si="10"/>
        <v>0.0011221350702606654</v>
      </c>
    </row>
    <row r="402" spans="1:9" ht="24">
      <c r="A402" s="45" t="s">
        <v>138</v>
      </c>
      <c r="B402" s="37"/>
      <c r="C402" s="37"/>
      <c r="D402" s="53" t="s">
        <v>139</v>
      </c>
      <c r="E402" s="38">
        <v>4385</v>
      </c>
      <c r="F402" s="39">
        <v>4385</v>
      </c>
      <c r="G402" s="39">
        <v>4385</v>
      </c>
      <c r="H402" s="59">
        <f t="shared" si="9"/>
        <v>1</v>
      </c>
      <c r="I402" s="59">
        <f t="shared" si="10"/>
        <v>0.000342180965444577</v>
      </c>
    </row>
    <row r="403" spans="1:9" ht="36">
      <c r="A403" s="45" t="s">
        <v>337</v>
      </c>
      <c r="B403" s="37"/>
      <c r="C403" s="37"/>
      <c r="D403" s="53" t="s">
        <v>122</v>
      </c>
      <c r="E403" s="38">
        <v>10000</v>
      </c>
      <c r="F403" s="39">
        <v>10000</v>
      </c>
      <c r="G403" s="39">
        <v>9995</v>
      </c>
      <c r="H403" s="59">
        <f t="shared" si="9"/>
        <v>0.9995</v>
      </c>
      <c r="I403" s="59">
        <f t="shared" si="10"/>
        <v>0.0007799541048160883</v>
      </c>
    </row>
    <row r="404" spans="1:9" ht="12.75">
      <c r="A404" s="40"/>
      <c r="B404" s="37"/>
      <c r="C404" s="37"/>
      <c r="D404" s="37"/>
      <c r="E404" s="38"/>
      <c r="F404" s="39"/>
      <c r="G404" s="39"/>
      <c r="H404" s="59"/>
      <c r="I404" s="59"/>
    </row>
    <row r="405" spans="1:9" ht="21" customHeight="1">
      <c r="A405" s="42" t="s">
        <v>91</v>
      </c>
      <c r="B405" s="32">
        <v>900</v>
      </c>
      <c r="C405" s="32"/>
      <c r="D405" s="32"/>
      <c r="E405" s="33">
        <f>SUM(E407,E412,E422,E429,E437)</f>
        <v>1629515</v>
      </c>
      <c r="F405" s="33">
        <f>SUM(F407,F412,F422,F429,F437)</f>
        <v>632726</v>
      </c>
      <c r="G405" s="33">
        <f>SUM(G407,G412,G422,G429,G437)</f>
        <v>570063</v>
      </c>
      <c r="H405" s="35">
        <f t="shared" si="9"/>
        <v>0.9009634502138366</v>
      </c>
      <c r="I405" s="89">
        <f t="shared" si="10"/>
        <v>0.044484539955355056</v>
      </c>
    </row>
    <row r="406" spans="1:9" ht="12" customHeight="1">
      <c r="A406" s="42"/>
      <c r="B406" s="32"/>
      <c r="C406" s="32"/>
      <c r="D406" s="32"/>
      <c r="E406" s="33"/>
      <c r="F406" s="33"/>
      <c r="G406" s="33"/>
      <c r="H406" s="35"/>
      <c r="I406" s="59"/>
    </row>
    <row r="407" spans="1:9" ht="12.75">
      <c r="A407" s="62" t="s">
        <v>127</v>
      </c>
      <c r="B407" s="43"/>
      <c r="C407" s="43" t="s">
        <v>128</v>
      </c>
      <c r="D407" s="43"/>
      <c r="E407" s="44">
        <f>SUM(E408:E410)</f>
        <v>1136700</v>
      </c>
      <c r="F407" s="44">
        <f>SUM(F408:F410)</f>
        <v>103800</v>
      </c>
      <c r="G407" s="44">
        <f>SUM(G408:G410)</f>
        <v>91197</v>
      </c>
      <c r="H407" s="59">
        <f t="shared" si="9"/>
        <v>0.8785838150289017</v>
      </c>
      <c r="I407" s="59">
        <f t="shared" si="10"/>
        <v>0.007116505702542552</v>
      </c>
    </row>
    <row r="408" spans="1:9" ht="25.5">
      <c r="A408" s="70" t="s">
        <v>264</v>
      </c>
      <c r="B408" s="43"/>
      <c r="C408" s="43"/>
      <c r="D408" s="43" t="s">
        <v>258</v>
      </c>
      <c r="E408" s="44">
        <v>36700</v>
      </c>
      <c r="F408" s="41">
        <v>38700</v>
      </c>
      <c r="G408" s="41">
        <v>37490</v>
      </c>
      <c r="H408" s="59">
        <f t="shared" si="9"/>
        <v>0.968733850129199</v>
      </c>
      <c r="I408" s="59">
        <f t="shared" si="10"/>
        <v>0.0029255106943026662</v>
      </c>
    </row>
    <row r="409" spans="1:9" ht="12.75">
      <c r="A409" s="70" t="s">
        <v>134</v>
      </c>
      <c r="B409" s="43"/>
      <c r="C409" s="43"/>
      <c r="D409" s="43" t="s">
        <v>135</v>
      </c>
      <c r="E409" s="44">
        <v>0</v>
      </c>
      <c r="F409" s="41">
        <v>7500</v>
      </c>
      <c r="G409" s="41">
        <v>7500</v>
      </c>
      <c r="H409" s="59">
        <f t="shared" si="9"/>
        <v>1</v>
      </c>
      <c r="I409" s="59">
        <f t="shared" si="10"/>
        <v>0.0005852582077159242</v>
      </c>
    </row>
    <row r="410" spans="1:9" ht="12.75">
      <c r="A410" s="46" t="s">
        <v>130</v>
      </c>
      <c r="B410" s="43"/>
      <c r="C410" s="43"/>
      <c r="D410" s="43" t="s">
        <v>129</v>
      </c>
      <c r="E410" s="44">
        <v>1100000</v>
      </c>
      <c r="F410" s="41">
        <v>57600</v>
      </c>
      <c r="G410" s="41">
        <v>46207</v>
      </c>
      <c r="H410" s="59">
        <f t="shared" si="9"/>
        <v>0.8022048611111111</v>
      </c>
      <c r="I410" s="59">
        <f t="shared" si="10"/>
        <v>0.0036057368005239614</v>
      </c>
    </row>
    <row r="411" spans="1:9" ht="12.75">
      <c r="A411" s="46"/>
      <c r="B411" s="43"/>
      <c r="C411" s="43"/>
      <c r="D411" s="43"/>
      <c r="E411" s="44"/>
      <c r="F411" s="41"/>
      <c r="G411" s="41"/>
      <c r="H411" s="59"/>
      <c r="I411" s="59">
        <f t="shared" si="10"/>
        <v>0</v>
      </c>
    </row>
    <row r="412" spans="1:9" ht="12.75">
      <c r="A412" s="62" t="s">
        <v>92</v>
      </c>
      <c r="B412" s="37"/>
      <c r="C412" s="37">
        <v>90003</v>
      </c>
      <c r="D412" s="37"/>
      <c r="E412" s="38">
        <f>SUM(E413:E419)</f>
        <v>59465</v>
      </c>
      <c r="F412" s="38">
        <f>SUM(F413:F420)</f>
        <v>71065</v>
      </c>
      <c r="G412" s="38">
        <f>SUM(G413:G420)</f>
        <v>59548</v>
      </c>
      <c r="H412" s="59">
        <f t="shared" si="9"/>
        <v>0.8379370998381763</v>
      </c>
      <c r="I412" s="59">
        <f t="shared" si="10"/>
        <v>0.0046467941004090475</v>
      </c>
    </row>
    <row r="413" spans="1:9" ht="12.75">
      <c r="A413" s="56" t="s">
        <v>24</v>
      </c>
      <c r="B413" s="37"/>
      <c r="C413" s="37"/>
      <c r="D413" s="53" t="s">
        <v>119</v>
      </c>
      <c r="E413" s="38">
        <v>930</v>
      </c>
      <c r="F413" s="39">
        <v>1100</v>
      </c>
      <c r="G413" s="39">
        <v>1082</v>
      </c>
      <c r="H413" s="59">
        <f t="shared" si="9"/>
        <v>0.9836363636363636</v>
      </c>
      <c r="I413" s="59">
        <f t="shared" si="10"/>
        <v>8.4433250766484E-05</v>
      </c>
    </row>
    <row r="414" spans="1:9" ht="12.75">
      <c r="A414" s="56" t="s">
        <v>117</v>
      </c>
      <c r="B414" s="37"/>
      <c r="C414" s="37"/>
      <c r="D414" s="53" t="s">
        <v>120</v>
      </c>
      <c r="E414" s="38">
        <v>135</v>
      </c>
      <c r="F414" s="39">
        <v>165</v>
      </c>
      <c r="G414" s="39">
        <v>154</v>
      </c>
      <c r="H414" s="59">
        <f t="shared" si="9"/>
        <v>0.9333333333333333</v>
      </c>
      <c r="I414" s="59">
        <f t="shared" si="10"/>
        <v>1.201730186510031E-05</v>
      </c>
    </row>
    <row r="415" spans="1:9" ht="12.75">
      <c r="A415" s="56" t="s">
        <v>250</v>
      </c>
      <c r="B415" s="37"/>
      <c r="C415" s="37"/>
      <c r="D415" s="53" t="s">
        <v>251</v>
      </c>
      <c r="E415" s="38">
        <v>5400</v>
      </c>
      <c r="F415" s="39">
        <v>9300</v>
      </c>
      <c r="G415" s="39">
        <v>8715</v>
      </c>
      <c r="H415" s="59">
        <f t="shared" si="9"/>
        <v>0.9370967741935484</v>
      </c>
      <c r="I415" s="59">
        <f t="shared" si="10"/>
        <v>0.000680070037365904</v>
      </c>
    </row>
    <row r="416" spans="1:9" ht="12.75">
      <c r="A416" s="40" t="s">
        <v>10</v>
      </c>
      <c r="B416" s="37"/>
      <c r="C416" s="37"/>
      <c r="D416" s="37">
        <v>4210</v>
      </c>
      <c r="E416" s="38">
        <v>33000</v>
      </c>
      <c r="F416" s="39">
        <v>42000</v>
      </c>
      <c r="G416" s="39">
        <v>36362</v>
      </c>
      <c r="H416" s="59">
        <f t="shared" si="9"/>
        <v>0.8657619047619047</v>
      </c>
      <c r="I416" s="59">
        <f t="shared" si="10"/>
        <v>0.0028374878598621915</v>
      </c>
    </row>
    <row r="417" spans="1:9" ht="12.75">
      <c r="A417" s="40" t="s">
        <v>11</v>
      </c>
      <c r="B417" s="37"/>
      <c r="C417" s="37"/>
      <c r="D417" s="37">
        <v>4260</v>
      </c>
      <c r="E417" s="38">
        <v>9000</v>
      </c>
      <c r="F417" s="39">
        <v>9000</v>
      </c>
      <c r="G417" s="39">
        <v>6725</v>
      </c>
      <c r="H417" s="59">
        <f t="shared" si="9"/>
        <v>0.7472222222222222</v>
      </c>
      <c r="I417" s="59">
        <f t="shared" si="10"/>
        <v>0.0005247815262519453</v>
      </c>
    </row>
    <row r="418" spans="1:9" ht="12.75">
      <c r="A418" s="56" t="s">
        <v>12</v>
      </c>
      <c r="B418" s="37"/>
      <c r="C418" s="37"/>
      <c r="D418" s="53" t="s">
        <v>192</v>
      </c>
      <c r="E418" s="38">
        <v>2000</v>
      </c>
      <c r="F418" s="39">
        <v>0</v>
      </c>
      <c r="G418" s="39">
        <v>0</v>
      </c>
      <c r="H418" s="59"/>
      <c r="I418" s="59">
        <f t="shared" si="10"/>
        <v>0</v>
      </c>
    </row>
    <row r="419" spans="1:9" ht="12.75">
      <c r="A419" s="40" t="s">
        <v>13</v>
      </c>
      <c r="B419" s="37"/>
      <c r="C419" s="37"/>
      <c r="D419" s="37">
        <v>4300</v>
      </c>
      <c r="E419" s="38">
        <v>9000</v>
      </c>
      <c r="F419" s="39">
        <v>9000</v>
      </c>
      <c r="G419" s="39">
        <v>6467</v>
      </c>
      <c r="H419" s="59">
        <f t="shared" si="9"/>
        <v>0.7185555555555555</v>
      </c>
      <c r="I419" s="59">
        <f t="shared" si="10"/>
        <v>0.0005046486439065175</v>
      </c>
    </row>
    <row r="420" spans="1:9" ht="12.75">
      <c r="A420" s="56" t="s">
        <v>34</v>
      </c>
      <c r="B420" s="37"/>
      <c r="C420" s="37"/>
      <c r="D420" s="53" t="s">
        <v>132</v>
      </c>
      <c r="E420" s="38">
        <v>0</v>
      </c>
      <c r="F420" s="39">
        <v>500</v>
      </c>
      <c r="G420" s="39">
        <v>43</v>
      </c>
      <c r="H420" s="59">
        <f t="shared" si="9"/>
        <v>0.086</v>
      </c>
      <c r="I420" s="59">
        <f t="shared" si="10"/>
        <v>3.355480390904632E-06</v>
      </c>
    </row>
    <row r="421" spans="1:9" ht="12.75">
      <c r="A421" s="56"/>
      <c r="B421" s="37"/>
      <c r="C421" s="37"/>
      <c r="D421" s="53"/>
      <c r="E421" s="38"/>
      <c r="F421" s="39"/>
      <c r="G421" s="39"/>
      <c r="H421" s="59"/>
      <c r="I421" s="59"/>
    </row>
    <row r="422" spans="1:9" ht="12.75">
      <c r="A422" s="62" t="s">
        <v>93</v>
      </c>
      <c r="B422" s="37"/>
      <c r="C422" s="37">
        <v>90004</v>
      </c>
      <c r="D422" s="37"/>
      <c r="E422" s="38">
        <f>SUM(E423:E427)</f>
        <v>52000</v>
      </c>
      <c r="F422" s="38">
        <f>SUM(F423:F427)</f>
        <v>60300</v>
      </c>
      <c r="G422" s="38">
        <f>SUM(G423:G427)</f>
        <v>57626</v>
      </c>
      <c r="H422" s="59">
        <f t="shared" si="9"/>
        <v>0.9556550580431178</v>
      </c>
      <c r="I422" s="59">
        <f t="shared" si="10"/>
        <v>0.00449681193037838</v>
      </c>
    </row>
    <row r="423" spans="1:9" ht="12.75">
      <c r="A423" s="70" t="s">
        <v>250</v>
      </c>
      <c r="B423" s="37"/>
      <c r="C423" s="37"/>
      <c r="D423" s="53" t="s">
        <v>251</v>
      </c>
      <c r="E423" s="38">
        <v>3000</v>
      </c>
      <c r="F423" s="39">
        <v>4300</v>
      </c>
      <c r="G423" s="39">
        <v>3957</v>
      </c>
      <c r="H423" s="59">
        <f t="shared" si="9"/>
        <v>0.9202325581395349</v>
      </c>
      <c r="I423" s="59">
        <f t="shared" si="10"/>
        <v>0.00030878223039092163</v>
      </c>
    </row>
    <row r="424" spans="1:9" ht="12.75">
      <c r="A424" s="40" t="s">
        <v>10</v>
      </c>
      <c r="B424" s="37"/>
      <c r="C424" s="37"/>
      <c r="D424" s="37">
        <v>4210</v>
      </c>
      <c r="E424" s="38">
        <v>17000</v>
      </c>
      <c r="F424" s="39">
        <v>14000</v>
      </c>
      <c r="G424" s="39">
        <v>12734</v>
      </c>
      <c r="H424" s="59">
        <f t="shared" si="9"/>
        <v>0.9095714285714286</v>
      </c>
      <c r="I424" s="59">
        <f t="shared" si="10"/>
        <v>0.0009936904022739437</v>
      </c>
    </row>
    <row r="425" spans="1:9" ht="12.75">
      <c r="A425" s="56" t="s">
        <v>11</v>
      </c>
      <c r="B425" s="37"/>
      <c r="C425" s="37"/>
      <c r="D425" s="53" t="s">
        <v>224</v>
      </c>
      <c r="E425" s="38">
        <v>0</v>
      </c>
      <c r="F425" s="39">
        <v>300</v>
      </c>
      <c r="G425" s="39">
        <v>63</v>
      </c>
      <c r="H425" s="59">
        <f t="shared" si="9"/>
        <v>0.21</v>
      </c>
      <c r="I425" s="59">
        <f t="shared" si="10"/>
        <v>4.916168944813764E-06</v>
      </c>
    </row>
    <row r="426" spans="1:9" ht="12.75">
      <c r="A426" s="56" t="s">
        <v>12</v>
      </c>
      <c r="B426" s="37"/>
      <c r="C426" s="37"/>
      <c r="D426" s="53" t="s">
        <v>192</v>
      </c>
      <c r="E426" s="38">
        <v>22000</v>
      </c>
      <c r="F426" s="39">
        <v>20000</v>
      </c>
      <c r="G426" s="39">
        <v>19607</v>
      </c>
      <c r="H426" s="59">
        <f t="shared" si="9"/>
        <v>0.98035</v>
      </c>
      <c r="I426" s="59">
        <f t="shared" si="10"/>
        <v>0.0015300210238248168</v>
      </c>
    </row>
    <row r="427" spans="1:9" ht="12.75">
      <c r="A427" s="40" t="s">
        <v>13</v>
      </c>
      <c r="B427" s="37"/>
      <c r="C427" s="37"/>
      <c r="D427" s="37">
        <v>4300</v>
      </c>
      <c r="E427" s="38">
        <v>10000</v>
      </c>
      <c r="F427" s="39">
        <v>21700</v>
      </c>
      <c r="G427" s="39">
        <v>21265</v>
      </c>
      <c r="H427" s="59">
        <f t="shared" si="9"/>
        <v>0.9799539170506912</v>
      </c>
      <c r="I427" s="59">
        <f t="shared" si="10"/>
        <v>0.0016594021049438838</v>
      </c>
    </row>
    <row r="428" spans="1:10" ht="13.5" customHeight="1">
      <c r="A428" s="94" t="s">
        <v>288</v>
      </c>
      <c r="B428" s="30" t="s">
        <v>289</v>
      </c>
      <c r="C428" s="30" t="s">
        <v>290</v>
      </c>
      <c r="D428" s="30" t="s">
        <v>291</v>
      </c>
      <c r="E428" s="93" t="s">
        <v>292</v>
      </c>
      <c r="F428" s="93" t="s">
        <v>293</v>
      </c>
      <c r="G428" s="93" t="s">
        <v>294</v>
      </c>
      <c r="H428" s="94" t="s">
        <v>295</v>
      </c>
      <c r="I428" s="93" t="s">
        <v>296</v>
      </c>
      <c r="J428" s="60"/>
    </row>
    <row r="429" spans="1:9" ht="12.75">
      <c r="A429" s="62" t="s">
        <v>94</v>
      </c>
      <c r="B429" s="37"/>
      <c r="C429" s="37">
        <v>90015</v>
      </c>
      <c r="D429" s="37"/>
      <c r="E429" s="38">
        <f>SUM(E430:E435)</f>
        <v>231050</v>
      </c>
      <c r="F429" s="38">
        <f>SUM(F430:F435)</f>
        <v>224161</v>
      </c>
      <c r="G429" s="38">
        <f>SUM(G430:G435)</f>
        <v>203326</v>
      </c>
      <c r="H429" s="59">
        <f t="shared" si="9"/>
        <v>0.9070534125026208</v>
      </c>
      <c r="I429" s="59">
        <f t="shared" si="10"/>
        <v>0.0158664280456064</v>
      </c>
    </row>
    <row r="430" spans="1:9" ht="12.75">
      <c r="A430" s="70" t="s">
        <v>265</v>
      </c>
      <c r="B430" s="37"/>
      <c r="C430" s="37"/>
      <c r="D430" s="53" t="s">
        <v>121</v>
      </c>
      <c r="E430" s="38">
        <v>2000</v>
      </c>
      <c r="F430" s="38">
        <v>7000</v>
      </c>
      <c r="G430" s="38">
        <v>4392</v>
      </c>
      <c r="H430" s="59">
        <f t="shared" si="9"/>
        <v>0.6274285714285714</v>
      </c>
      <c r="I430" s="59">
        <f t="shared" si="10"/>
        <v>0.0003427272064384452</v>
      </c>
    </row>
    <row r="431" spans="1:9" ht="12.75">
      <c r="A431" s="40" t="s">
        <v>11</v>
      </c>
      <c r="B431" s="37"/>
      <c r="C431" s="37"/>
      <c r="D431" s="37">
        <v>4260</v>
      </c>
      <c r="E431" s="38">
        <v>128000</v>
      </c>
      <c r="F431" s="39">
        <v>108295</v>
      </c>
      <c r="G431" s="39">
        <v>95951</v>
      </c>
      <c r="H431" s="59">
        <f t="shared" si="9"/>
        <v>0.8860150514797543</v>
      </c>
      <c r="I431" s="59">
        <f t="shared" si="10"/>
        <v>0.007487481371806753</v>
      </c>
    </row>
    <row r="432" spans="1:9" ht="12.75">
      <c r="A432" s="40" t="s">
        <v>12</v>
      </c>
      <c r="B432" s="37"/>
      <c r="C432" s="37"/>
      <c r="D432" s="37">
        <v>4270</v>
      </c>
      <c r="E432" s="38">
        <v>59000</v>
      </c>
      <c r="F432" s="39">
        <v>62816</v>
      </c>
      <c r="G432" s="39">
        <v>57983</v>
      </c>
      <c r="H432" s="59">
        <f t="shared" si="9"/>
        <v>0.9230610035659704</v>
      </c>
      <c r="I432" s="59">
        <f t="shared" si="10"/>
        <v>0.004524670221065658</v>
      </c>
    </row>
    <row r="433" spans="1:9" ht="12.75">
      <c r="A433" s="40" t="s">
        <v>13</v>
      </c>
      <c r="B433" s="37"/>
      <c r="C433" s="37"/>
      <c r="D433" s="37">
        <v>4300</v>
      </c>
      <c r="E433" s="38">
        <v>2000</v>
      </c>
      <c r="F433" s="39">
        <v>2000</v>
      </c>
      <c r="G433" s="39">
        <v>1002</v>
      </c>
      <c r="H433" s="59">
        <f t="shared" si="9"/>
        <v>0.501</v>
      </c>
      <c r="I433" s="59">
        <f t="shared" si="10"/>
        <v>7.819049655084747E-05</v>
      </c>
    </row>
    <row r="434" spans="1:9" ht="12.75">
      <c r="A434" s="40" t="s">
        <v>18</v>
      </c>
      <c r="B434" s="37"/>
      <c r="C434" s="37"/>
      <c r="D434" s="37">
        <v>4580</v>
      </c>
      <c r="E434" s="38">
        <v>50</v>
      </c>
      <c r="F434" s="39">
        <v>50</v>
      </c>
      <c r="G434" s="39">
        <v>0</v>
      </c>
      <c r="H434" s="59">
        <v>0</v>
      </c>
      <c r="I434" s="59">
        <f t="shared" si="10"/>
        <v>0</v>
      </c>
    </row>
    <row r="435" spans="1:9" ht="12.75">
      <c r="A435" s="56" t="s">
        <v>130</v>
      </c>
      <c r="B435" s="37"/>
      <c r="C435" s="37"/>
      <c r="D435" s="53" t="s">
        <v>129</v>
      </c>
      <c r="E435" s="38">
        <v>40000</v>
      </c>
      <c r="F435" s="39">
        <v>44000</v>
      </c>
      <c r="G435" s="39">
        <v>43998</v>
      </c>
      <c r="H435" s="59"/>
      <c r="I435" s="59">
        <f t="shared" si="10"/>
        <v>0.003433358749744698</v>
      </c>
    </row>
    <row r="436" spans="1:9" ht="12.75">
      <c r="A436" s="62"/>
      <c r="B436" s="37"/>
      <c r="C436" s="37"/>
      <c r="D436" s="37"/>
      <c r="E436" s="38"/>
      <c r="F436" s="39"/>
      <c r="G436" s="39"/>
      <c r="H436" s="59"/>
      <c r="I436" s="59"/>
    </row>
    <row r="437" spans="1:9" ht="12.75">
      <c r="A437" s="62" t="s">
        <v>17</v>
      </c>
      <c r="B437" s="37"/>
      <c r="C437" s="37" t="s">
        <v>131</v>
      </c>
      <c r="D437" s="37"/>
      <c r="E437" s="38">
        <f>SUM(E438:E450)</f>
        <v>150300</v>
      </c>
      <c r="F437" s="38">
        <f>SUM(F438:F450)</f>
        <v>173400</v>
      </c>
      <c r="G437" s="38">
        <f>SUM(G438:G450)</f>
        <v>158366</v>
      </c>
      <c r="H437" s="59">
        <f t="shared" si="9"/>
        <v>0.9132987312572087</v>
      </c>
      <c r="I437" s="59">
        <f t="shared" si="10"/>
        <v>0.012358000176418674</v>
      </c>
    </row>
    <row r="438" spans="1:9" ht="25.5">
      <c r="A438" s="56" t="s">
        <v>266</v>
      </c>
      <c r="B438" s="37"/>
      <c r="C438" s="37"/>
      <c r="D438" s="53" t="s">
        <v>140</v>
      </c>
      <c r="E438" s="38">
        <v>2500</v>
      </c>
      <c r="F438" s="39">
        <v>8500</v>
      </c>
      <c r="G438" s="39">
        <v>7643</v>
      </c>
      <c r="H438" s="59">
        <f t="shared" si="9"/>
        <v>0.8991764705882352</v>
      </c>
      <c r="I438" s="59">
        <f t="shared" si="10"/>
        <v>0.0005964171308763745</v>
      </c>
    </row>
    <row r="439" spans="1:9" ht="12.75">
      <c r="A439" s="56" t="s">
        <v>267</v>
      </c>
      <c r="B439" s="37"/>
      <c r="C439" s="37"/>
      <c r="D439" s="53" t="s">
        <v>118</v>
      </c>
      <c r="E439" s="38">
        <v>640</v>
      </c>
      <c r="F439" s="39">
        <v>160</v>
      </c>
      <c r="G439" s="39">
        <v>157</v>
      </c>
      <c r="H439" s="59">
        <f t="shared" si="9"/>
        <v>0.98125</v>
      </c>
      <c r="I439" s="59">
        <f t="shared" si="10"/>
        <v>1.225140514818668E-05</v>
      </c>
    </row>
    <row r="440" spans="1:9" ht="12.75">
      <c r="A440" s="56" t="s">
        <v>24</v>
      </c>
      <c r="B440" s="37"/>
      <c r="C440" s="37"/>
      <c r="D440" s="53" t="s">
        <v>223</v>
      </c>
      <c r="E440" s="38">
        <v>95700</v>
      </c>
      <c r="F440" s="39">
        <v>107200</v>
      </c>
      <c r="G440" s="39">
        <v>101150</v>
      </c>
      <c r="H440" s="59">
        <f t="shared" si="9"/>
        <v>0.9435634328358209</v>
      </c>
      <c r="I440" s="59">
        <f t="shared" si="10"/>
        <v>0.007893182361395431</v>
      </c>
    </row>
    <row r="441" spans="1:9" ht="12.75">
      <c r="A441" s="56" t="s">
        <v>23</v>
      </c>
      <c r="B441" s="37"/>
      <c r="C441" s="37"/>
      <c r="D441" s="53" t="s">
        <v>263</v>
      </c>
      <c r="E441" s="38">
        <v>7800</v>
      </c>
      <c r="F441" s="39">
        <v>6955</v>
      </c>
      <c r="G441" s="39">
        <v>6955</v>
      </c>
      <c r="H441" s="59">
        <f t="shared" si="9"/>
        <v>1</v>
      </c>
      <c r="I441" s="59">
        <f t="shared" si="10"/>
        <v>0.0005427294446219004</v>
      </c>
    </row>
    <row r="442" spans="1:9" ht="12.75">
      <c r="A442" s="56" t="s">
        <v>22</v>
      </c>
      <c r="B442" s="37"/>
      <c r="C442" s="37"/>
      <c r="D442" s="53" t="s">
        <v>119</v>
      </c>
      <c r="E442" s="38">
        <v>18850</v>
      </c>
      <c r="F442" s="39">
        <v>20600</v>
      </c>
      <c r="G442" s="39">
        <v>17321</v>
      </c>
      <c r="H442" s="59">
        <f t="shared" si="9"/>
        <v>0.8408252427184466</v>
      </c>
      <c r="I442" s="59">
        <f t="shared" si="10"/>
        <v>0.0013516343221130031</v>
      </c>
    </row>
    <row r="443" spans="1:9" ht="12.75">
      <c r="A443" s="56" t="s">
        <v>117</v>
      </c>
      <c r="B443" s="37"/>
      <c r="C443" s="37"/>
      <c r="D443" s="53" t="s">
        <v>120</v>
      </c>
      <c r="E443" s="38">
        <v>2650</v>
      </c>
      <c r="F443" s="39">
        <v>3550</v>
      </c>
      <c r="G443" s="39">
        <v>3438</v>
      </c>
      <c r="H443" s="59">
        <f t="shared" si="9"/>
        <v>0.9684507042253521</v>
      </c>
      <c r="I443" s="59">
        <f t="shared" si="10"/>
        <v>0.0002682823624169797</v>
      </c>
    </row>
    <row r="444" spans="1:9" ht="12.75">
      <c r="A444" s="56" t="s">
        <v>250</v>
      </c>
      <c r="B444" s="37"/>
      <c r="C444" s="37"/>
      <c r="D444" s="53" t="s">
        <v>251</v>
      </c>
      <c r="E444" s="38">
        <v>3000</v>
      </c>
      <c r="F444" s="39">
        <v>1000</v>
      </c>
      <c r="G444" s="39">
        <v>899</v>
      </c>
      <c r="H444" s="59">
        <f t="shared" si="9"/>
        <v>0.899</v>
      </c>
      <c r="I444" s="59">
        <f aca="true" t="shared" si="11" ref="I444:I492">G444/12814856.59</f>
        <v>7.015295049821544E-05</v>
      </c>
    </row>
    <row r="445" spans="1:9" ht="12.75">
      <c r="A445" s="56" t="s">
        <v>10</v>
      </c>
      <c r="B445" s="37"/>
      <c r="C445" s="37"/>
      <c r="D445" s="53" t="s">
        <v>121</v>
      </c>
      <c r="E445" s="38">
        <v>4500</v>
      </c>
      <c r="F445" s="39">
        <v>6500</v>
      </c>
      <c r="G445" s="39">
        <v>5528</v>
      </c>
      <c r="H445" s="59">
        <f t="shared" si="9"/>
        <v>0.8504615384615385</v>
      </c>
      <c r="I445" s="59">
        <f t="shared" si="11"/>
        <v>0.00043137431630048385</v>
      </c>
    </row>
    <row r="446" spans="1:9" ht="12.75">
      <c r="A446" s="56" t="s">
        <v>12</v>
      </c>
      <c r="B446" s="37"/>
      <c r="C446" s="37"/>
      <c r="D446" s="53" t="s">
        <v>192</v>
      </c>
      <c r="E446" s="38">
        <v>2000</v>
      </c>
      <c r="F446" s="39">
        <v>2000</v>
      </c>
      <c r="G446" s="39">
        <v>850</v>
      </c>
      <c r="H446" s="59">
        <f t="shared" si="9"/>
        <v>0.425</v>
      </c>
      <c r="I446" s="59">
        <f t="shared" si="11"/>
        <v>6.632926354113807E-05</v>
      </c>
    </row>
    <row r="447" spans="1:9" ht="12.75">
      <c r="A447" s="56" t="s">
        <v>72</v>
      </c>
      <c r="B447" s="37"/>
      <c r="C447" s="37"/>
      <c r="D447" s="53" t="s">
        <v>195</v>
      </c>
      <c r="E447" s="38">
        <v>2000</v>
      </c>
      <c r="F447" s="39">
        <v>2350</v>
      </c>
      <c r="G447" s="39">
        <v>1315</v>
      </c>
      <c r="H447" s="59">
        <f t="shared" si="9"/>
        <v>0.5595744680851064</v>
      </c>
      <c r="I447" s="59">
        <f t="shared" si="11"/>
        <v>0.00010261527241952538</v>
      </c>
    </row>
    <row r="448" spans="1:9" ht="12.75">
      <c r="A448" s="40" t="s">
        <v>13</v>
      </c>
      <c r="B448" s="37"/>
      <c r="C448" s="37"/>
      <c r="D448" s="37" t="s">
        <v>116</v>
      </c>
      <c r="E448" s="38">
        <v>5360</v>
      </c>
      <c r="F448" s="39">
        <v>4860</v>
      </c>
      <c r="G448" s="39">
        <v>4268</v>
      </c>
      <c r="H448" s="59">
        <f t="shared" si="9"/>
        <v>0.8781893004115227</v>
      </c>
      <c r="I448" s="59">
        <f t="shared" si="11"/>
        <v>0.0003330509374042086</v>
      </c>
    </row>
    <row r="449" spans="1:9" ht="12.75">
      <c r="A449" s="56" t="s">
        <v>33</v>
      </c>
      <c r="B449" s="37"/>
      <c r="C449" s="37"/>
      <c r="D449" s="53" t="s">
        <v>123</v>
      </c>
      <c r="E449" s="38">
        <v>50</v>
      </c>
      <c r="F449" s="39">
        <v>50</v>
      </c>
      <c r="G449" s="39">
        <v>0</v>
      </c>
      <c r="H449" s="59">
        <f t="shared" si="9"/>
        <v>0</v>
      </c>
      <c r="I449" s="59">
        <f t="shared" si="11"/>
        <v>0</v>
      </c>
    </row>
    <row r="450" spans="1:9" ht="12.75">
      <c r="A450" s="56" t="s">
        <v>102</v>
      </c>
      <c r="B450" s="37"/>
      <c r="C450" s="37"/>
      <c r="D450" s="53" t="s">
        <v>206</v>
      </c>
      <c r="E450" s="38">
        <v>5250</v>
      </c>
      <c r="F450" s="39">
        <v>9675</v>
      </c>
      <c r="G450" s="39">
        <v>8842</v>
      </c>
      <c r="H450" s="59">
        <f t="shared" si="9"/>
        <v>0.9139018087855297</v>
      </c>
      <c r="I450" s="59">
        <f t="shared" si="11"/>
        <v>0.0006899804096832269</v>
      </c>
    </row>
    <row r="451" spans="1:9" ht="12.75">
      <c r="A451" s="40"/>
      <c r="B451" s="37"/>
      <c r="C451" s="37"/>
      <c r="D451" s="37"/>
      <c r="E451" s="38"/>
      <c r="F451" s="39"/>
      <c r="G451" s="39"/>
      <c r="H451" s="59"/>
      <c r="I451" s="59"/>
    </row>
    <row r="452" spans="1:9" ht="12.75">
      <c r="A452" s="42" t="s">
        <v>95</v>
      </c>
      <c r="B452" s="32">
        <v>921</v>
      </c>
      <c r="C452" s="32"/>
      <c r="D452" s="32"/>
      <c r="E452" s="33">
        <f>SUM(E454,E461,E466,E469)</f>
        <v>743000</v>
      </c>
      <c r="F452" s="33">
        <f>SUM(F454,F461,F466,F469)</f>
        <v>949894</v>
      </c>
      <c r="G452" s="33">
        <f>SUM(G454,G461,G466,G469)</f>
        <v>943127</v>
      </c>
      <c r="H452" s="35">
        <f t="shared" si="9"/>
        <v>0.9928760472221111</v>
      </c>
      <c r="I452" s="89">
        <f t="shared" si="11"/>
        <v>0.07359637568913285</v>
      </c>
    </row>
    <row r="453" spans="1:9" ht="12.75">
      <c r="A453" s="42"/>
      <c r="B453" s="32"/>
      <c r="C453" s="32"/>
      <c r="D453" s="32"/>
      <c r="E453" s="33"/>
      <c r="F453" s="33"/>
      <c r="G453" s="33"/>
      <c r="H453" s="35"/>
      <c r="I453" s="59">
        <f t="shared" si="11"/>
        <v>0</v>
      </c>
    </row>
    <row r="454" spans="1:9" ht="12.75">
      <c r="A454" s="62" t="s">
        <v>96</v>
      </c>
      <c r="B454" s="37"/>
      <c r="C454" s="37">
        <v>92105</v>
      </c>
      <c r="D454" s="37"/>
      <c r="E454" s="38">
        <f>SUM(E455:E460)</f>
        <v>42000</v>
      </c>
      <c r="F454" s="38">
        <f>SUM(F455:F460)</f>
        <v>35000</v>
      </c>
      <c r="G454" s="38">
        <f>SUM(G455:G460)</f>
        <v>28376</v>
      </c>
      <c r="H454" s="59">
        <f t="shared" si="9"/>
        <v>0.8107428571428571</v>
      </c>
      <c r="I454" s="59">
        <f t="shared" si="11"/>
        <v>0.0022143049202862754</v>
      </c>
    </row>
    <row r="455" spans="1:9" ht="12.75">
      <c r="A455" s="56" t="s">
        <v>250</v>
      </c>
      <c r="B455" s="37"/>
      <c r="C455" s="37"/>
      <c r="D455" s="53" t="s">
        <v>251</v>
      </c>
      <c r="E455" s="38">
        <v>1500</v>
      </c>
      <c r="F455" s="38">
        <v>2000</v>
      </c>
      <c r="G455" s="38">
        <v>838</v>
      </c>
      <c r="H455" s="59">
        <f t="shared" si="9"/>
        <v>0.419</v>
      </c>
      <c r="I455" s="59">
        <f t="shared" si="11"/>
        <v>6.53928504087926E-05</v>
      </c>
    </row>
    <row r="456" spans="1:9" ht="12.75">
      <c r="A456" s="40" t="s">
        <v>10</v>
      </c>
      <c r="B456" s="37"/>
      <c r="C456" s="37"/>
      <c r="D456" s="37" t="s">
        <v>121</v>
      </c>
      <c r="E456" s="38">
        <v>13000</v>
      </c>
      <c r="F456" s="39">
        <v>9000</v>
      </c>
      <c r="G456" s="39">
        <v>8150</v>
      </c>
      <c r="H456" s="59">
        <f t="shared" si="9"/>
        <v>0.9055555555555556</v>
      </c>
      <c r="I456" s="59">
        <f t="shared" si="11"/>
        <v>0.0006359805857179709</v>
      </c>
    </row>
    <row r="457" spans="1:9" ht="12.75">
      <c r="A457" s="56" t="s">
        <v>11</v>
      </c>
      <c r="B457" s="37"/>
      <c r="C457" s="37"/>
      <c r="D457" s="53" t="s">
        <v>224</v>
      </c>
      <c r="E457" s="38">
        <v>1000</v>
      </c>
      <c r="F457" s="39">
        <v>1000</v>
      </c>
      <c r="G457" s="39">
        <v>181</v>
      </c>
      <c r="H457" s="59">
        <f t="shared" si="9"/>
        <v>0.181</v>
      </c>
      <c r="I457" s="59">
        <f t="shared" si="11"/>
        <v>1.4124231412877637E-05</v>
      </c>
    </row>
    <row r="458" spans="1:9" ht="12.75">
      <c r="A458" s="40" t="s">
        <v>13</v>
      </c>
      <c r="B458" s="37"/>
      <c r="C458" s="37"/>
      <c r="D458" s="37">
        <v>4300</v>
      </c>
      <c r="E458" s="38">
        <v>26000</v>
      </c>
      <c r="F458" s="39">
        <v>22500</v>
      </c>
      <c r="G458" s="39">
        <v>18823</v>
      </c>
      <c r="H458" s="59">
        <f t="shared" si="9"/>
        <v>0.8365777777777778</v>
      </c>
      <c r="I458" s="59">
        <f t="shared" si="11"/>
        <v>0.0014688420325115789</v>
      </c>
    </row>
    <row r="459" spans="1:9" ht="12.75">
      <c r="A459" s="40" t="s">
        <v>34</v>
      </c>
      <c r="B459" s="37"/>
      <c r="C459" s="37"/>
      <c r="D459" s="37" t="s">
        <v>132</v>
      </c>
      <c r="E459" s="38">
        <v>500</v>
      </c>
      <c r="F459" s="39">
        <v>500</v>
      </c>
      <c r="G459" s="39">
        <v>384</v>
      </c>
      <c r="H459" s="59">
        <f t="shared" si="9"/>
        <v>0.768</v>
      </c>
      <c r="I459" s="59">
        <f t="shared" si="11"/>
        <v>2.996522023505532E-05</v>
      </c>
    </row>
    <row r="460" spans="1:9" ht="12.75">
      <c r="A460" s="40"/>
      <c r="B460" s="37"/>
      <c r="C460" s="37"/>
      <c r="D460" s="37"/>
      <c r="E460" s="38"/>
      <c r="F460" s="39"/>
      <c r="G460" s="39"/>
      <c r="H460" s="59"/>
      <c r="I460" s="59"/>
    </row>
    <row r="461" spans="1:9" ht="12.75">
      <c r="A461" s="62" t="s">
        <v>97</v>
      </c>
      <c r="B461" s="37"/>
      <c r="C461" s="53" t="s">
        <v>268</v>
      </c>
      <c r="D461" s="37"/>
      <c r="E461" s="38">
        <v>480000</v>
      </c>
      <c r="F461" s="39">
        <v>649330</v>
      </c>
      <c r="G461" s="39">
        <v>649188</v>
      </c>
      <c r="H461" s="59">
        <f t="shared" si="9"/>
        <v>0.9997813130457549</v>
      </c>
      <c r="I461" s="59">
        <f t="shared" si="11"/>
        <v>0.05065901404675805</v>
      </c>
    </row>
    <row r="462" spans="1:9" ht="19.5" customHeight="1">
      <c r="A462" s="40" t="s">
        <v>99</v>
      </c>
      <c r="B462" s="37"/>
      <c r="C462" s="53"/>
      <c r="D462" s="53" t="s">
        <v>269</v>
      </c>
      <c r="E462" s="38">
        <v>160000</v>
      </c>
      <c r="F462" s="39">
        <v>230000</v>
      </c>
      <c r="G462" s="39">
        <v>229861</v>
      </c>
      <c r="H462" s="59">
        <f t="shared" si="9"/>
        <v>0.999395652173913</v>
      </c>
      <c r="I462" s="59">
        <f t="shared" si="11"/>
        <v>0.01793707158450534</v>
      </c>
    </row>
    <row r="463" spans="1:10" ht="13.5" customHeight="1">
      <c r="A463" s="94" t="s">
        <v>288</v>
      </c>
      <c r="B463" s="30" t="s">
        <v>289</v>
      </c>
      <c r="C463" s="30" t="s">
        <v>290</v>
      </c>
      <c r="D463" s="30" t="s">
        <v>291</v>
      </c>
      <c r="E463" s="93" t="s">
        <v>292</v>
      </c>
      <c r="F463" s="93" t="s">
        <v>293</v>
      </c>
      <c r="G463" s="93" t="s">
        <v>294</v>
      </c>
      <c r="H463" s="94" t="s">
        <v>295</v>
      </c>
      <c r="I463" s="93" t="s">
        <v>296</v>
      </c>
      <c r="J463" s="60"/>
    </row>
    <row r="464" spans="1:9" ht="14.25" customHeight="1">
      <c r="A464" s="56" t="s">
        <v>130</v>
      </c>
      <c r="B464" s="37"/>
      <c r="C464" s="53"/>
      <c r="D464" s="53" t="s">
        <v>129</v>
      </c>
      <c r="E464" s="38">
        <v>320000</v>
      </c>
      <c r="F464" s="39">
        <v>419330</v>
      </c>
      <c r="G464" s="39">
        <v>419327</v>
      </c>
      <c r="H464" s="59">
        <f t="shared" si="9"/>
        <v>0.9999928457300933</v>
      </c>
      <c r="I464" s="59">
        <f t="shared" si="11"/>
        <v>0.03272194246225271</v>
      </c>
    </row>
    <row r="465" spans="1:9" ht="11.25" customHeight="1">
      <c r="A465" s="40"/>
      <c r="B465" s="37"/>
      <c r="C465" s="37"/>
      <c r="D465" s="37"/>
      <c r="E465" s="38"/>
      <c r="F465" s="39"/>
      <c r="G465" s="39"/>
      <c r="H465" s="59"/>
      <c r="I465" s="59"/>
    </row>
    <row r="466" spans="1:9" ht="15.75" customHeight="1">
      <c r="A466" s="62" t="s">
        <v>100</v>
      </c>
      <c r="B466" s="37"/>
      <c r="C466" s="53" t="s">
        <v>270</v>
      </c>
      <c r="D466" s="37"/>
      <c r="E466" s="38">
        <v>216000</v>
      </c>
      <c r="F466" s="39">
        <f>SUM(F467,F468)</f>
        <v>265564</v>
      </c>
      <c r="G466" s="39">
        <f>SUM(G467,G468)</f>
        <v>265563</v>
      </c>
      <c r="H466" s="59">
        <f t="shared" si="9"/>
        <v>0.9999962344293655</v>
      </c>
      <c r="I466" s="59">
        <f t="shared" si="11"/>
        <v>0.02072305672208853</v>
      </c>
    </row>
    <row r="467" spans="1:9" ht="18.75" customHeight="1">
      <c r="A467" s="40" t="s">
        <v>99</v>
      </c>
      <c r="B467" s="37"/>
      <c r="C467" s="37"/>
      <c r="D467" s="53" t="s">
        <v>269</v>
      </c>
      <c r="E467" s="38">
        <v>216000</v>
      </c>
      <c r="F467" s="39">
        <v>238000</v>
      </c>
      <c r="G467" s="39">
        <v>238000</v>
      </c>
      <c r="H467" s="59">
        <f t="shared" si="9"/>
        <v>1</v>
      </c>
      <c r="I467" s="59">
        <f t="shared" si="11"/>
        <v>0.01857219379151866</v>
      </c>
    </row>
    <row r="468" spans="1:9" ht="15.75" customHeight="1">
      <c r="A468" s="56" t="s">
        <v>130</v>
      </c>
      <c r="B468" s="37"/>
      <c r="C468" s="37"/>
      <c r="D468" s="53" t="s">
        <v>129</v>
      </c>
      <c r="E468" s="38">
        <v>0</v>
      </c>
      <c r="F468" s="39">
        <v>27564</v>
      </c>
      <c r="G468" s="39">
        <v>27563</v>
      </c>
      <c r="H468" s="59">
        <f t="shared" si="9"/>
        <v>0.9999637207952402</v>
      </c>
      <c r="I468" s="59">
        <f t="shared" si="11"/>
        <v>0.0021508629305698693</v>
      </c>
    </row>
    <row r="469" spans="1:9" ht="17.25" customHeight="1">
      <c r="A469" s="62" t="s">
        <v>17</v>
      </c>
      <c r="B469" s="37"/>
      <c r="C469" s="53" t="s">
        <v>217</v>
      </c>
      <c r="D469" s="37"/>
      <c r="E469" s="38">
        <v>5000</v>
      </c>
      <c r="F469" s="39">
        <v>0</v>
      </c>
      <c r="G469" s="39">
        <v>0</v>
      </c>
      <c r="H469" s="59"/>
      <c r="I469" s="59">
        <f t="shared" si="11"/>
        <v>0</v>
      </c>
    </row>
    <row r="470" spans="1:9" ht="18.75" customHeight="1">
      <c r="A470" s="40" t="s">
        <v>99</v>
      </c>
      <c r="B470" s="37"/>
      <c r="C470" s="53"/>
      <c r="D470" s="53" t="s">
        <v>269</v>
      </c>
      <c r="E470" s="38">
        <v>5000</v>
      </c>
      <c r="F470" s="39">
        <v>0</v>
      </c>
      <c r="G470" s="39">
        <v>0</v>
      </c>
      <c r="H470" s="59"/>
      <c r="I470" s="59">
        <f t="shared" si="11"/>
        <v>0</v>
      </c>
    </row>
    <row r="471" spans="1:9" ht="11.25" customHeight="1">
      <c r="A471" s="40"/>
      <c r="B471" s="37"/>
      <c r="C471" s="37"/>
      <c r="D471" s="53"/>
      <c r="E471" s="38"/>
      <c r="F471" s="39"/>
      <c r="G471" s="39"/>
      <c r="H471" s="59"/>
      <c r="I471" s="59"/>
    </row>
    <row r="472" spans="1:9" ht="18" customHeight="1">
      <c r="A472" s="42" t="s">
        <v>101</v>
      </c>
      <c r="B472" s="32">
        <v>926</v>
      </c>
      <c r="C472" s="32"/>
      <c r="D472" s="32"/>
      <c r="E472" s="33">
        <f>SUM(E474,E477)</f>
        <v>176245</v>
      </c>
      <c r="F472" s="33">
        <f>SUM(F474,F477)</f>
        <v>201445</v>
      </c>
      <c r="G472" s="33">
        <f>SUM(G474,G477)</f>
        <v>198261</v>
      </c>
      <c r="H472" s="35">
        <f t="shared" si="9"/>
        <v>0.984194196927201</v>
      </c>
      <c r="I472" s="89">
        <f t="shared" si="11"/>
        <v>0.015471183669328913</v>
      </c>
    </row>
    <row r="473" spans="1:9" ht="12" customHeight="1">
      <c r="A473" s="42"/>
      <c r="B473" s="32"/>
      <c r="C473" s="32"/>
      <c r="D473" s="32"/>
      <c r="E473" s="33"/>
      <c r="F473" s="33"/>
      <c r="G473" s="33"/>
      <c r="H473" s="35"/>
      <c r="I473" s="59">
        <f t="shared" si="11"/>
        <v>0</v>
      </c>
    </row>
    <row r="474" spans="1:9" ht="12.75">
      <c r="A474" s="62" t="s">
        <v>339</v>
      </c>
      <c r="B474" s="32"/>
      <c r="C474" s="63" t="s">
        <v>340</v>
      </c>
      <c r="D474" s="63"/>
      <c r="E474" s="65">
        <v>89000</v>
      </c>
      <c r="F474" s="65">
        <v>100000</v>
      </c>
      <c r="G474" s="65">
        <v>99997</v>
      </c>
      <c r="H474" s="66">
        <f t="shared" si="9"/>
        <v>0.99997</v>
      </c>
      <c r="I474" s="59">
        <f t="shared" si="11"/>
        <v>0.007803208666262569</v>
      </c>
    </row>
    <row r="475" spans="1:9" ht="29.25" customHeight="1">
      <c r="A475" s="56" t="s">
        <v>299</v>
      </c>
      <c r="B475" s="37"/>
      <c r="C475" s="37"/>
      <c r="D475" s="53" t="s">
        <v>122</v>
      </c>
      <c r="E475" s="38">
        <v>89000</v>
      </c>
      <c r="F475" s="39">
        <v>100000</v>
      </c>
      <c r="G475" s="39">
        <v>99997</v>
      </c>
      <c r="H475" s="66">
        <f t="shared" si="9"/>
        <v>0.99997</v>
      </c>
      <c r="I475" s="59">
        <f t="shared" si="11"/>
        <v>0.007803208666262569</v>
      </c>
    </row>
    <row r="476" spans="1:9" ht="11.25" customHeight="1">
      <c r="A476" s="62"/>
      <c r="B476" s="37"/>
      <c r="C476" s="37"/>
      <c r="D476" s="37"/>
      <c r="E476" s="38"/>
      <c r="F476" s="39"/>
      <c r="G476" s="39"/>
      <c r="H476" s="66"/>
      <c r="I476" s="59"/>
    </row>
    <row r="477" spans="1:9" ht="12.75">
      <c r="A477" s="62" t="s">
        <v>17</v>
      </c>
      <c r="B477" s="37"/>
      <c r="C477" s="84">
        <v>92695</v>
      </c>
      <c r="D477" s="37"/>
      <c r="E477" s="38">
        <f>SUM(E478:E491)</f>
        <v>87245</v>
      </c>
      <c r="F477" s="39">
        <f>SUM(F478:F491)</f>
        <v>101445</v>
      </c>
      <c r="G477" s="39">
        <f>SUM(G478:G491)</f>
        <v>98264</v>
      </c>
      <c r="H477" s="66">
        <f>G477/F477</f>
        <v>0.9686431071023708</v>
      </c>
      <c r="I477" s="59">
        <f t="shared" si="11"/>
        <v>0.007667975003066344</v>
      </c>
    </row>
    <row r="478" spans="1:9" ht="25.5">
      <c r="A478" s="56" t="s">
        <v>212</v>
      </c>
      <c r="B478" s="37"/>
      <c r="C478" s="37"/>
      <c r="D478" s="53" t="s">
        <v>140</v>
      </c>
      <c r="E478" s="38">
        <v>500</v>
      </c>
      <c r="F478" s="38">
        <v>500</v>
      </c>
      <c r="G478" s="38">
        <v>353</v>
      </c>
      <c r="H478" s="66">
        <f>G478/F478</f>
        <v>0.706</v>
      </c>
      <c r="I478" s="59">
        <f t="shared" si="11"/>
        <v>2.7546152976496166E-05</v>
      </c>
    </row>
    <row r="479" spans="1:9" ht="12.75">
      <c r="A479" s="40" t="s">
        <v>22</v>
      </c>
      <c r="B479" s="37"/>
      <c r="C479" s="37"/>
      <c r="D479" s="53" t="s">
        <v>223</v>
      </c>
      <c r="E479" s="38">
        <v>18000</v>
      </c>
      <c r="F479" s="39">
        <v>18000</v>
      </c>
      <c r="G479" s="39">
        <v>17631</v>
      </c>
      <c r="H479" s="59"/>
      <c r="I479" s="59">
        <f t="shared" si="11"/>
        <v>0.0013758249946985946</v>
      </c>
    </row>
    <row r="480" spans="1:9" ht="12.75">
      <c r="A480" s="40" t="s">
        <v>23</v>
      </c>
      <c r="B480" s="37"/>
      <c r="C480" s="37"/>
      <c r="D480" s="53" t="s">
        <v>263</v>
      </c>
      <c r="E480" s="38">
        <v>1485</v>
      </c>
      <c r="F480" s="39">
        <v>1485</v>
      </c>
      <c r="G480" s="39">
        <v>1481</v>
      </c>
      <c r="H480" s="59">
        <f aca="true" t="shared" si="12" ref="H480:H492">G480/F480</f>
        <v>0.9973063973063973</v>
      </c>
      <c r="I480" s="59">
        <f t="shared" si="11"/>
        <v>0.00011556898741697116</v>
      </c>
    </row>
    <row r="481" spans="1:9" ht="12.75">
      <c r="A481" s="40" t="s">
        <v>24</v>
      </c>
      <c r="B481" s="37"/>
      <c r="C481" s="37"/>
      <c r="D481" s="53" t="s">
        <v>119</v>
      </c>
      <c r="E481" s="38">
        <v>3400</v>
      </c>
      <c r="F481" s="39">
        <v>3400</v>
      </c>
      <c r="G481" s="39">
        <v>3310</v>
      </c>
      <c r="H481" s="59">
        <f t="shared" si="12"/>
        <v>0.9735294117647059</v>
      </c>
      <c r="I481" s="59">
        <f t="shared" si="11"/>
        <v>0.0002582939556719612</v>
      </c>
    </row>
    <row r="482" spans="1:9" ht="12.75">
      <c r="A482" s="40" t="s">
        <v>25</v>
      </c>
      <c r="B482" s="37"/>
      <c r="C482" s="37"/>
      <c r="D482" s="53" t="s">
        <v>120</v>
      </c>
      <c r="E482" s="38">
        <v>480</v>
      </c>
      <c r="F482" s="39">
        <v>480</v>
      </c>
      <c r="G482" s="39">
        <v>471</v>
      </c>
      <c r="H482" s="59">
        <f t="shared" si="12"/>
        <v>0.98125</v>
      </c>
      <c r="I482" s="59">
        <f t="shared" si="11"/>
        <v>3.675421544456004E-05</v>
      </c>
    </row>
    <row r="483" spans="1:9" ht="12.75">
      <c r="A483" s="56" t="s">
        <v>250</v>
      </c>
      <c r="B483" s="37"/>
      <c r="C483" s="37"/>
      <c r="D483" s="53" t="s">
        <v>251</v>
      </c>
      <c r="E483" s="38">
        <v>1500</v>
      </c>
      <c r="F483" s="39">
        <v>7900</v>
      </c>
      <c r="G483" s="39">
        <v>7653</v>
      </c>
      <c r="H483" s="59">
        <f t="shared" si="12"/>
        <v>0.9687341772151898</v>
      </c>
      <c r="I483" s="59">
        <f t="shared" si="11"/>
        <v>0.0005971974751533291</v>
      </c>
    </row>
    <row r="484" spans="1:9" ht="12.75">
      <c r="A484" s="40" t="s">
        <v>10</v>
      </c>
      <c r="B484" s="37"/>
      <c r="C484" s="37"/>
      <c r="D484" s="53" t="s">
        <v>121</v>
      </c>
      <c r="E484" s="38">
        <v>16000</v>
      </c>
      <c r="F484" s="39">
        <v>53920</v>
      </c>
      <c r="G484" s="39">
        <v>53659</v>
      </c>
      <c r="H484" s="59">
        <f t="shared" si="12"/>
        <v>0.9951594955489614</v>
      </c>
      <c r="I484" s="59">
        <f t="shared" si="11"/>
        <v>0.004187249355710503</v>
      </c>
    </row>
    <row r="485" spans="1:9" ht="12.75">
      <c r="A485" s="56" t="s">
        <v>261</v>
      </c>
      <c r="B485" s="37"/>
      <c r="C485" s="37"/>
      <c r="D485" s="53" t="s">
        <v>260</v>
      </c>
      <c r="E485" s="38">
        <v>500</v>
      </c>
      <c r="F485" s="39">
        <v>500</v>
      </c>
      <c r="G485" s="39">
        <v>275</v>
      </c>
      <c r="H485" s="59">
        <f t="shared" si="12"/>
        <v>0.55</v>
      </c>
      <c r="I485" s="59">
        <f t="shared" si="11"/>
        <v>2.1459467616250554E-05</v>
      </c>
    </row>
    <row r="486" spans="1:9" ht="12.75">
      <c r="A486" s="40" t="s">
        <v>11</v>
      </c>
      <c r="B486" s="37"/>
      <c r="C486" s="37"/>
      <c r="D486" s="53" t="s">
        <v>224</v>
      </c>
      <c r="E486" s="38">
        <v>6000</v>
      </c>
      <c r="F486" s="39">
        <v>8000</v>
      </c>
      <c r="G486" s="39">
        <v>7185</v>
      </c>
      <c r="H486" s="59">
        <f t="shared" si="12"/>
        <v>0.898125</v>
      </c>
      <c r="I486" s="59">
        <f t="shared" si="11"/>
        <v>0.0005606773629918554</v>
      </c>
    </row>
    <row r="487" spans="1:9" ht="12.75">
      <c r="A487" s="56" t="s">
        <v>12</v>
      </c>
      <c r="B487" s="37"/>
      <c r="C487" s="37"/>
      <c r="D487" s="53" t="s">
        <v>192</v>
      </c>
      <c r="E487" s="38">
        <v>29550</v>
      </c>
      <c r="F487" s="39">
        <v>0</v>
      </c>
      <c r="G487" s="39">
        <v>0</v>
      </c>
      <c r="H487" s="59"/>
      <c r="I487" s="59">
        <f t="shared" si="11"/>
        <v>0</v>
      </c>
    </row>
    <row r="488" spans="1:9" ht="12.75">
      <c r="A488" s="56" t="s">
        <v>72</v>
      </c>
      <c r="B488" s="37"/>
      <c r="C488" s="37"/>
      <c r="D488" s="53" t="s">
        <v>195</v>
      </c>
      <c r="E488" s="38">
        <v>80</v>
      </c>
      <c r="F488" s="39">
        <v>91</v>
      </c>
      <c r="G488" s="39">
        <v>91</v>
      </c>
      <c r="H488" s="59"/>
      <c r="I488" s="59">
        <f t="shared" si="11"/>
        <v>7.101132920286547E-06</v>
      </c>
    </row>
    <row r="489" spans="1:9" ht="12.75">
      <c r="A489" s="40" t="s">
        <v>13</v>
      </c>
      <c r="B489" s="37"/>
      <c r="C489" s="37"/>
      <c r="D489" s="53" t="s">
        <v>116</v>
      </c>
      <c r="E489" s="38">
        <v>9000</v>
      </c>
      <c r="F489" s="39">
        <v>6078</v>
      </c>
      <c r="G489" s="39">
        <v>5066</v>
      </c>
      <c r="H489" s="59">
        <f t="shared" si="12"/>
        <v>0.8334978611385324</v>
      </c>
      <c r="I489" s="59">
        <f t="shared" si="11"/>
        <v>0.00039532241070518295</v>
      </c>
    </row>
    <row r="490" spans="1:9" ht="12.75">
      <c r="A490" s="56" t="s">
        <v>34</v>
      </c>
      <c r="B490" s="37"/>
      <c r="C490" s="37"/>
      <c r="D490" s="53" t="s">
        <v>132</v>
      </c>
      <c r="E490" s="38">
        <v>0</v>
      </c>
      <c r="F490" s="39">
        <v>326</v>
      </c>
      <c r="G490" s="39">
        <v>325</v>
      </c>
      <c r="H490" s="59">
        <f t="shared" si="12"/>
        <v>0.9969325153374233</v>
      </c>
      <c r="I490" s="59">
        <f t="shared" si="11"/>
        <v>2.5361189001023382E-05</v>
      </c>
    </row>
    <row r="491" spans="1:9" ht="12.75">
      <c r="A491" s="40" t="s">
        <v>102</v>
      </c>
      <c r="B491" s="37"/>
      <c r="C491" s="37"/>
      <c r="D491" s="53" t="s">
        <v>206</v>
      </c>
      <c r="E491" s="38">
        <v>750</v>
      </c>
      <c r="F491" s="39">
        <v>765</v>
      </c>
      <c r="G491" s="39">
        <v>764</v>
      </c>
      <c r="H491" s="59">
        <f t="shared" si="12"/>
        <v>0.9986928104575163</v>
      </c>
      <c r="I491" s="59">
        <f t="shared" si="11"/>
        <v>5.9618302759328815E-05</v>
      </c>
    </row>
    <row r="492" spans="1:9" ht="19.5" customHeight="1">
      <c r="A492" s="47" t="s">
        <v>103</v>
      </c>
      <c r="B492" s="37"/>
      <c r="C492" s="37"/>
      <c r="D492" s="37"/>
      <c r="E492" s="88">
        <f>SUM(E472,E452,E405,E380,E305,E280,E161,E156,E148,E140,E116,E99,E44,E26,E14,E4)</f>
        <v>13751889</v>
      </c>
      <c r="F492" s="88">
        <f>SUM(F472,F452,F405,F380,F305,F280,F161,F156,F148,F140,F116,F99,F44,F26,F14,F4)</f>
        <v>13253440</v>
      </c>
      <c r="G492" s="88">
        <f>SUM(G472,G452,G405,G380,G305,G280,G161,G156,G148,G140,G116,G99,G44,G26,G14,G4)</f>
        <v>12814857</v>
      </c>
      <c r="H492" s="89">
        <f t="shared" si="12"/>
        <v>0.9669079876620711</v>
      </c>
      <c r="I492" s="89">
        <f t="shared" si="11"/>
        <v>1.0000000319941154</v>
      </c>
    </row>
    <row r="493" spans="2:9" ht="15.75">
      <c r="B493" s="85"/>
      <c r="C493" s="85"/>
      <c r="D493" s="85"/>
      <c r="E493" s="86"/>
      <c r="F493" s="86"/>
      <c r="G493" s="86"/>
      <c r="H493" s="87"/>
      <c r="I493" s="150"/>
    </row>
  </sheetData>
  <mergeCells count="6">
    <mergeCell ref="H1:H2"/>
    <mergeCell ref="G1:G2"/>
    <mergeCell ref="A1:A2"/>
    <mergeCell ref="B1:D1"/>
    <mergeCell ref="F1:F2"/>
    <mergeCell ref="E1:E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&amp;L&amp;"Arial CE,Pogrubiony"&amp;12Tabela Nr 3 do sprawozdania z wykonania budżetu Miasta Radziejów za 2006 rok &amp;R&amp;"Arial CE,Pogrubiony"&amp;12                                                        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 UM</cp:lastModifiedBy>
  <cp:lastPrinted>2007-03-12T06:39:35Z</cp:lastPrinted>
  <dcterms:created xsi:type="dcterms:W3CDTF">2004-07-25T15:20:29Z</dcterms:created>
  <dcterms:modified xsi:type="dcterms:W3CDTF">2007-03-21T07:46:33Z</dcterms:modified>
  <cp:category/>
  <cp:version/>
  <cp:contentType/>
  <cp:contentStatus/>
</cp:coreProperties>
</file>