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2315" windowHeight="8460" activeTab="1"/>
  </bookViews>
  <sheets>
    <sheet name="zał.1" sheetId="1" r:id="rId1"/>
    <sheet name="zał.2" sheetId="2" r:id="rId2"/>
    <sheet name="zał.3" sheetId="3" r:id="rId3"/>
  </sheets>
  <definedNames/>
  <calcPr fullCalcOnLoad="1"/>
</workbook>
</file>

<file path=xl/sharedStrings.xml><?xml version="1.0" encoding="utf-8"?>
<sst xmlns="http://schemas.openxmlformats.org/spreadsheetml/2006/main" count="688" uniqueCount="427">
  <si>
    <t>Dział</t>
  </si>
  <si>
    <t>Rozdział</t>
  </si>
  <si>
    <t>Paragraf</t>
  </si>
  <si>
    <t>Treść</t>
  </si>
  <si>
    <t>Przed zmianą</t>
  </si>
  <si>
    <t>Zmiana</t>
  </si>
  <si>
    <t>Po zmianie</t>
  </si>
  <si>
    <t>852</t>
  </si>
  <si>
    <t>Pomoc społeczna</t>
  </si>
  <si>
    <t>0,00</t>
  </si>
  <si>
    <t>2010</t>
  </si>
  <si>
    <t>Dotacje celowe otrzymane z budżetu państwa na realizację zadań bieżących z zakresu administracji rządowej oraz innych zadań zleconych gminie (związkom gmin) ustawami</t>
  </si>
  <si>
    <t>Razem:</t>
  </si>
  <si>
    <t>Dochody i wydatki związane z realizacją zadań z zakresu administracji rządowej i innych zadań zleconych odrębnymi ustawami w 2015 r.</t>
  </si>
  <si>
    <t>w złotych</t>
  </si>
  <si>
    <t>§</t>
  </si>
  <si>
    <t>Dotacje
ogółem</t>
  </si>
  <si>
    <t>Wydatki
ogółem
(6+10)</t>
  </si>
  <si>
    <t>z tego:</t>
  </si>
  <si>
    <t>Wydatki
bieżące</t>
  </si>
  <si>
    <t>w tym:</t>
  </si>
  <si>
    <t>Wydatki
majątkowe</t>
  </si>
  <si>
    <t>010</t>
  </si>
  <si>
    <t>01095</t>
  </si>
  <si>
    <t>4010</t>
  </si>
  <si>
    <t>85212</t>
  </si>
  <si>
    <t>4040</t>
  </si>
  <si>
    <t>4110</t>
  </si>
  <si>
    <t>4120</t>
  </si>
  <si>
    <t>4210</t>
  </si>
  <si>
    <t>4300</t>
  </si>
  <si>
    <t>4440</t>
  </si>
  <si>
    <t>Ogółem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</si>
  <si>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</si>
  <si>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</si>
  <si>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</si>
  <si>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</si>
  <si>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</si>
  <si>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O690</t>
  </si>
  <si>
    <t>0980</t>
  </si>
  <si>
    <t>0830</t>
  </si>
  <si>
    <t>Zmiany w planie wydatków budżetu Miasta Radziejów na 2015 rok</t>
  </si>
  <si>
    <t>Zakup usług pozostałych</t>
  </si>
  <si>
    <t>dochody bieżące</t>
  </si>
  <si>
    <t>dochody majątkowe</t>
  </si>
  <si>
    <t>wydatki bieżące</t>
  </si>
  <si>
    <t>wydatki majątkowe</t>
  </si>
  <si>
    <t xml:space="preserve">wynagrodzenia i pochodne od wynagrodzeń </t>
  </si>
  <si>
    <t>85219</t>
  </si>
  <si>
    <t>Ośrodki pomocy społecznej</t>
  </si>
  <si>
    <t>2030</t>
  </si>
  <si>
    <t>Dotacje celowe otrzymane z budżetu państwa na realizację własnych zadań bieżących gmin (związków gmin)</t>
  </si>
  <si>
    <t>Składki na ubezpieczenia społeczne</t>
  </si>
  <si>
    <t>Składki na Fundusz Pracy</t>
  </si>
  <si>
    <t>4170</t>
  </si>
  <si>
    <t>Wynagrodzenia bezosobowe</t>
  </si>
  <si>
    <t>Wynagrodzenia osobowe pracowników</t>
  </si>
  <si>
    <t>85228</t>
  </si>
  <si>
    <t>Usługi opiekuńcze i specjalistyczne usługi opiekuńcze</t>
  </si>
  <si>
    <t>4330</t>
  </si>
  <si>
    <t>Zakup usług przez jednostki samorządu terytorialnego od innych jednostek samorządu terytorialnego</t>
  </si>
  <si>
    <t>11 500,00</t>
  </si>
  <si>
    <t>4 793 027,88</t>
  </si>
  <si>
    <t>3110</t>
  </si>
  <si>
    <t>Świadczenia społeczne</t>
  </si>
  <si>
    <t>435 280,00</t>
  </si>
  <si>
    <t>141 903,00</t>
  </si>
  <si>
    <t>39 636,00</t>
  </si>
  <si>
    <t>20 441 277,56</t>
  </si>
  <si>
    <t>3 640 580,88</t>
  </si>
  <si>
    <t>18 781 277,56</t>
  </si>
  <si>
    <t>750</t>
  </si>
  <si>
    <t>Administracja publiczna</t>
  </si>
  <si>
    <t>505 814,00</t>
  </si>
  <si>
    <t>5 369,00</t>
  </si>
  <si>
    <t>511 183,00</t>
  </si>
  <si>
    <t>75011</t>
  </si>
  <si>
    <t>Urzędy wojewódzkie</t>
  </si>
  <si>
    <t>121 310,00</t>
  </si>
  <si>
    <t>126 679,00</t>
  </si>
  <si>
    <t>121 300,00</t>
  </si>
  <si>
    <t>126 669,00</t>
  </si>
  <si>
    <t>801</t>
  </si>
  <si>
    <t>Oświata i wychowanie</t>
  </si>
  <si>
    <t>866 080,48</t>
  </si>
  <si>
    <t>80103</t>
  </si>
  <si>
    <t>Oddziały przedszkolne w szkołach podstawowych</t>
  </si>
  <si>
    <t>218 444,00</t>
  </si>
  <si>
    <t>- 2 546,00</t>
  </si>
  <si>
    <t>215 898,00</t>
  </si>
  <si>
    <t>126 027,00</t>
  </si>
  <si>
    <t>123 481,00</t>
  </si>
  <si>
    <t>80104</t>
  </si>
  <si>
    <t xml:space="preserve">Przedszkola </t>
  </si>
  <si>
    <t>394 576,00</t>
  </si>
  <si>
    <t>- 1 273,00</t>
  </si>
  <si>
    <t>393 303,00</t>
  </si>
  <si>
    <t>124 754,00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</si>
  <si>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</si>
  <si>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</si>
  <si>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3 819,00</t>
  </si>
  <si>
    <t>320 747,90</t>
  </si>
  <si>
    <t>3 961 328,78</t>
  </si>
  <si>
    <t>Świadczenia rodzinne, świadczenia z funduszu alimentacyjnego oraz składki na ubezpieczenia emerytalne i rentowe z ubezpieczenia społecznego</t>
  </si>
  <si>
    <t>2 904 300,00</t>
  </si>
  <si>
    <t>318 800,00</t>
  </si>
  <si>
    <t>3 223 100,00</t>
  </si>
  <si>
    <t>2 889 700,00</t>
  </si>
  <si>
    <t>3 208 500,00</t>
  </si>
  <si>
    <t>85213</t>
  </si>
  <si>
    <t>Składki na ubezpieczenie zdrowotne opłacane za osoby pobierające niektóre świadczenia z pomocy społecznej, niektóre świadczenia rodzinne oraz za osoby uczestniczące w zajęciach w centrum integracji społecznej.</t>
  </si>
  <si>
    <t>46 984,00</t>
  </si>
  <si>
    <t>2 664,00</t>
  </si>
  <si>
    <t>49 648,00</t>
  </si>
  <si>
    <t>29 146,00</t>
  </si>
  <si>
    <t>31 810,00</t>
  </si>
  <si>
    <t>85215</t>
  </si>
  <si>
    <t>Dodatki mieszkaniowe</t>
  </si>
  <si>
    <t>2 008,98</t>
  </si>
  <si>
    <t>- 115,98</t>
  </si>
  <si>
    <t>1 893,00</t>
  </si>
  <si>
    <t>85295</t>
  </si>
  <si>
    <t>Pozostała działalność</t>
  </si>
  <si>
    <t>58 229,90</t>
  </si>
  <si>
    <t>- 600,12</t>
  </si>
  <si>
    <t>57 629,78</t>
  </si>
  <si>
    <t>1 029,90</t>
  </si>
  <si>
    <t>429,78</t>
  </si>
  <si>
    <t>326 116,90</t>
  </si>
  <si>
    <t>19 107 394,46</t>
  </si>
  <si>
    <t>Zmiany w planie dochodów budżetu Miasta Radziejów na 2015 rok</t>
  </si>
  <si>
    <t>720</t>
  </si>
  <si>
    <t>Informatyka</t>
  </si>
  <si>
    <t>46 132,00</t>
  </si>
  <si>
    <t>72095</t>
  </si>
  <si>
    <t>3 500,00</t>
  </si>
  <si>
    <t>4400</t>
  </si>
  <si>
    <t>Opłaty za administrowanie i czynsze za budynki, lokale i pomieszczenia garażowe</t>
  </si>
  <si>
    <t>- 3 500,00</t>
  </si>
  <si>
    <t>2 242 511,00</t>
  </si>
  <si>
    <t>2 247 880,00</t>
  </si>
  <si>
    <t>146 460,00</t>
  </si>
  <si>
    <t>151 829,00</t>
  </si>
  <si>
    <t>3020</t>
  </si>
  <si>
    <t>Wydatki osobowe niezaliczone do wynagrodzeń</t>
  </si>
  <si>
    <t>1 300,00</t>
  </si>
  <si>
    <t>850,00</t>
  </si>
  <si>
    <t>2 150,00</t>
  </si>
  <si>
    <t>93 935,00</t>
  </si>
  <si>
    <t>1 500,00</t>
  </si>
  <si>
    <t>95 435,00</t>
  </si>
  <si>
    <t>17 310,51</t>
  </si>
  <si>
    <t>360,00</t>
  </si>
  <si>
    <t>17 670,51</t>
  </si>
  <si>
    <t>2 043,00</t>
  </si>
  <si>
    <t>44,00</t>
  </si>
  <si>
    <t>2 087,00</t>
  </si>
  <si>
    <t>Zakup materiałów i wyposażenia</t>
  </si>
  <si>
    <t>7 950,00</t>
  </si>
  <si>
    <t>1 000,00</t>
  </si>
  <si>
    <t>8 950,00</t>
  </si>
  <si>
    <t>4240</t>
  </si>
  <si>
    <t>Zakup pomocy naukowych, dydaktycznych i książek</t>
  </si>
  <si>
    <t>500,00</t>
  </si>
  <si>
    <t>245,00</t>
  </si>
  <si>
    <t>745,00</t>
  </si>
  <si>
    <t>12 400,00</t>
  </si>
  <si>
    <t>1 327,56</t>
  </si>
  <si>
    <t>13 727,56</t>
  </si>
  <si>
    <t>4380</t>
  </si>
  <si>
    <t>Zakup usług obejmujacych tłumaczenia</t>
  </si>
  <si>
    <t>400,00</t>
  </si>
  <si>
    <t>42,44</t>
  </si>
  <si>
    <t>442,44</t>
  </si>
  <si>
    <t>75023</t>
  </si>
  <si>
    <t>Urzędy gmin (miast i miast na prawach powiatu)</t>
  </si>
  <si>
    <t>1 934 725,00</t>
  </si>
  <si>
    <t>1 200,00</t>
  </si>
  <si>
    <t>265,00</t>
  </si>
  <si>
    <t>1 465,00</t>
  </si>
  <si>
    <t>- 265,00</t>
  </si>
  <si>
    <t>235,00</t>
  </si>
  <si>
    <t>4410</t>
  </si>
  <si>
    <t>Podróże służbowe krajowe</t>
  </si>
  <si>
    <t>4 468,00</t>
  </si>
  <si>
    <t>- 620,00</t>
  </si>
  <si>
    <t>3 848,00</t>
  </si>
  <si>
    <t>4430</t>
  </si>
  <si>
    <t>Różne opłaty i składki</t>
  </si>
  <si>
    <t>22 500,00</t>
  </si>
  <si>
    <t>- 1 500,00</t>
  </si>
  <si>
    <t>21 000,00</t>
  </si>
  <si>
    <t>4510</t>
  </si>
  <si>
    <t>Opłaty na rzecz budżetu państwa</t>
  </si>
  <si>
    <t>250,00</t>
  </si>
  <si>
    <t>120,00</t>
  </si>
  <si>
    <t>370,00</t>
  </si>
  <si>
    <t>4700</t>
  </si>
  <si>
    <t xml:space="preserve">Szkolenia pracowników niebędących członkami korpusu służby cywilnej </t>
  </si>
  <si>
    <t>9 200,00</t>
  </si>
  <si>
    <t>2 000,00</t>
  </si>
  <si>
    <t>11 200,00</t>
  </si>
  <si>
    <t>75075</t>
  </si>
  <si>
    <t>Promocja jednostek samorządu terytorialnego</t>
  </si>
  <si>
    <t>26 250,00</t>
  </si>
  <si>
    <t>- 500,00</t>
  </si>
  <si>
    <t>25 750,00</t>
  </si>
  <si>
    <t>4190</t>
  </si>
  <si>
    <t>Nagrody konkursowe</t>
  </si>
  <si>
    <t>75095</t>
  </si>
  <si>
    <t>37 752,00</t>
  </si>
  <si>
    <t>38 252,00</t>
  </si>
  <si>
    <t>2 385,00</t>
  </si>
  <si>
    <t>1 885,00</t>
  </si>
  <si>
    <t>10 500,00</t>
  </si>
  <si>
    <t>6 479 286,59</t>
  </si>
  <si>
    <t>80101</t>
  </si>
  <si>
    <t>Szkoły podstawowe</t>
  </si>
  <si>
    <t>2 826 614,41</t>
  </si>
  <si>
    <t>122 403,00</t>
  </si>
  <si>
    <t>- 1 000,00</t>
  </si>
  <si>
    <t>121 403,00</t>
  </si>
  <si>
    <t>18 630,00</t>
  </si>
  <si>
    <t>19 630,00</t>
  </si>
  <si>
    <t>474 699,00</t>
  </si>
  <si>
    <t>8 454,00</t>
  </si>
  <si>
    <t>483 153,00</t>
  </si>
  <si>
    <t>283 006,00</t>
  </si>
  <si>
    <t>6 372,00</t>
  </si>
  <si>
    <t>289 378,00</t>
  </si>
  <si>
    <t>50 221,00</t>
  </si>
  <si>
    <t>2 134,00</t>
  </si>
  <si>
    <t>52 355,00</t>
  </si>
  <si>
    <t>5 963,00</t>
  </si>
  <si>
    <t>- 52,00</t>
  </si>
  <si>
    <t>5 911,00</t>
  </si>
  <si>
    <t>1 035 507,00</t>
  </si>
  <si>
    <t>- 2 814,00</t>
  </si>
  <si>
    <t>1 032 693,00</t>
  </si>
  <si>
    <t>624 958,00</t>
  </si>
  <si>
    <t>- 4 000,00</t>
  </si>
  <si>
    <t>620 958,00</t>
  </si>
  <si>
    <t>112 265,00</t>
  </si>
  <si>
    <t>114 265,00</t>
  </si>
  <si>
    <t>13 841,00</t>
  </si>
  <si>
    <t>12 841,00</t>
  </si>
  <si>
    <t>59 454,00</t>
  </si>
  <si>
    <t>93,00</t>
  </si>
  <si>
    <t>59 547,00</t>
  </si>
  <si>
    <t>4280</t>
  </si>
  <si>
    <t>Zakup usług zdrowotnych</t>
  </si>
  <si>
    <t>424,00</t>
  </si>
  <si>
    <t>517,00</t>
  </si>
  <si>
    <t>80110</t>
  </si>
  <si>
    <t>Gimnazja</t>
  </si>
  <si>
    <t>1 076 641,63</t>
  </si>
  <si>
    <t>1 078 641,63</t>
  </si>
  <si>
    <t>678 979,00</t>
  </si>
  <si>
    <t>680 979,00</t>
  </si>
  <si>
    <t>33 269,35</t>
  </si>
  <si>
    <t>- 600,00</t>
  </si>
  <si>
    <t>32 669,35</t>
  </si>
  <si>
    <t>6 550,00</t>
  </si>
  <si>
    <t>600,00</t>
  </si>
  <si>
    <t>7 150,00</t>
  </si>
  <si>
    <t>80113</t>
  </si>
  <si>
    <t>Dowożenie uczniów do szkół</t>
  </si>
  <si>
    <t>84 700,00</t>
  </si>
  <si>
    <t>3 000,00</t>
  </si>
  <si>
    <t>87 700,00</t>
  </si>
  <si>
    <t>80146</t>
  </si>
  <si>
    <t>Dokształcanie i doskonalenie nauczycieli</t>
  </si>
  <si>
    <t>81 322,08</t>
  </si>
  <si>
    <t>- 12 100,00</t>
  </si>
  <si>
    <t>69 222,08</t>
  </si>
  <si>
    <t>18 466,00</t>
  </si>
  <si>
    <t>6 366,00</t>
  </si>
  <si>
    <t>80148</t>
  </si>
  <si>
    <t>Stołówki szkolne i przedszkolne</t>
  </si>
  <si>
    <t>237 927,00</t>
  </si>
  <si>
    <t>- 4 300,00</t>
  </si>
  <si>
    <t>233 627,00</t>
  </si>
  <si>
    <t>86 787,00</t>
  </si>
  <si>
    <t>- 3 800,00</t>
  </si>
  <si>
    <t>82 987,00</t>
  </si>
  <si>
    <t>11 928,00</t>
  </si>
  <si>
    <t>200,00</t>
  </si>
  <si>
    <t>12 128,00</t>
  </si>
  <si>
    <t>4270</t>
  </si>
  <si>
    <t>Zakup usług remontowych</t>
  </si>
  <si>
    <t>- 200,00</t>
  </si>
  <si>
    <t>11 743,00</t>
  </si>
  <si>
    <t>15 562,00</t>
  </si>
  <si>
    <t>7 650,00</t>
  </si>
  <si>
    <t>3 193,00</t>
  </si>
  <si>
    <t>10 843,00</t>
  </si>
  <si>
    <t>1 254,00</t>
  </si>
  <si>
    <t>549,00</t>
  </si>
  <si>
    <t>1 803,00</t>
  </si>
  <si>
    <t>179,00</t>
  </si>
  <si>
    <t>77,00</t>
  </si>
  <si>
    <t>256,00</t>
  </si>
  <si>
    <t>80150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</si>
  <si>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</si>
  <si>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638 672,47</t>
  </si>
  <si>
    <t>1 941,00</t>
  </si>
  <si>
    <t>640 613,47</t>
  </si>
  <si>
    <t>492 261,00</t>
  </si>
  <si>
    <t>1 900,00</t>
  </si>
  <si>
    <t>494 161,00</t>
  </si>
  <si>
    <t>82 807,00</t>
  </si>
  <si>
    <t>41,00</t>
  </si>
  <si>
    <t>82 848,00</t>
  </si>
  <si>
    <t>851</t>
  </si>
  <si>
    <t>Ochrona zdrowia</t>
  </si>
  <si>
    <t>206 208,00</t>
  </si>
  <si>
    <t>85153</t>
  </si>
  <si>
    <t>Zwalczanie narkomanii</t>
  </si>
  <si>
    <t>11 000,00</t>
  </si>
  <si>
    <t>12 000,00</t>
  </si>
  <si>
    <t>85154</t>
  </si>
  <si>
    <t>Przeciwdziałanie alkoholizmowi</t>
  </si>
  <si>
    <t>195 208,00</t>
  </si>
  <si>
    <t>194 208,00</t>
  </si>
  <si>
    <t>29 389,00</t>
  </si>
  <si>
    <t>28 389,00</t>
  </si>
  <si>
    <t>5 113 775,78</t>
  </si>
  <si>
    <t>2 907 891,00</t>
  </si>
  <si>
    <t>3 226 691,00</t>
  </si>
  <si>
    <t>150,00</t>
  </si>
  <si>
    <t>350,00</t>
  </si>
  <si>
    <t>2 627 534,00</t>
  </si>
  <si>
    <t>277 044,00</t>
  </si>
  <si>
    <t>2 904 578,00</t>
  </si>
  <si>
    <t>72 350,00</t>
  </si>
  <si>
    <t>2 939,00</t>
  </si>
  <si>
    <t>75 289,00</t>
  </si>
  <si>
    <t>191 298,00</t>
  </si>
  <si>
    <t>32 976,00</t>
  </si>
  <si>
    <t>224 274,00</t>
  </si>
  <si>
    <t>2 500,00</t>
  </si>
  <si>
    <t>1 907,00</t>
  </si>
  <si>
    <t>4 407,00</t>
  </si>
  <si>
    <t>4360</t>
  </si>
  <si>
    <t>Opłaty z tytułu zakupu usług telekomunikacyjnych</t>
  </si>
  <si>
    <t>564,00</t>
  </si>
  <si>
    <t>1 564,00</t>
  </si>
  <si>
    <t>Odpisy na zakładowy fundusz świadczeń socjalnych</t>
  </si>
  <si>
    <t>2 909,00</t>
  </si>
  <si>
    <t>141,00</t>
  </si>
  <si>
    <t>3 050,00</t>
  </si>
  <si>
    <t>4130</t>
  </si>
  <si>
    <t>Składki na ubezpieczenie zdrowotne</t>
  </si>
  <si>
    <t>332 008,98</t>
  </si>
  <si>
    <t>331 893,00</t>
  </si>
  <si>
    <t>331 969,59</t>
  </si>
  <si>
    <t>- 113,71</t>
  </si>
  <si>
    <t>331 855,88</t>
  </si>
  <si>
    <t>39,39</t>
  </si>
  <si>
    <t>- 2,27</t>
  </si>
  <si>
    <t>37,12</t>
  </si>
  <si>
    <t>25 953,00</t>
  </si>
  <si>
    <t>3 195,00</t>
  </si>
  <si>
    <t>29 148,00</t>
  </si>
  <si>
    <t>16 500,00</t>
  </si>
  <si>
    <t>- 2 500,00</t>
  </si>
  <si>
    <t>14 000,00</t>
  </si>
  <si>
    <t>9 980,00</t>
  </si>
  <si>
    <t>- 695,00</t>
  </si>
  <si>
    <t>9 285,00</t>
  </si>
  <si>
    <t>16 269,00</t>
  </si>
  <si>
    <t>30,00</t>
  </si>
  <si>
    <t>16 299,00</t>
  </si>
  <si>
    <t>- 30,00</t>
  </si>
  <si>
    <t>39 606,00</t>
  </si>
  <si>
    <t>125 229,90</t>
  </si>
  <si>
    <t>124 629,78</t>
  </si>
  <si>
    <t>429,90</t>
  </si>
  <si>
    <t>- 200,12</t>
  </si>
  <si>
    <t>229,78</t>
  </si>
  <si>
    <t>- 400,00</t>
  </si>
  <si>
    <t>900</t>
  </si>
  <si>
    <t>Gospodarka komunalna i ochrona środowiska</t>
  </si>
  <si>
    <t>1 890 959,28</t>
  </si>
  <si>
    <t>90001</t>
  </si>
  <si>
    <t>Gospodarka ściekowa i ochrona wód</t>
  </si>
  <si>
    <t>304 688,00</t>
  </si>
  <si>
    <t>- 2 000,00</t>
  </si>
  <si>
    <t>302 688,00</t>
  </si>
  <si>
    <t>18 988,00</t>
  </si>
  <si>
    <t>6 000,00</t>
  </si>
  <si>
    <t>24 988,00</t>
  </si>
  <si>
    <t>4390</t>
  </si>
  <si>
    <t>Zakup usług obejmujących wykonanie ekspertyz, analiz i opinii</t>
  </si>
  <si>
    <t>8 000,00</t>
  </si>
  <si>
    <t>- 8 000,00</t>
  </si>
  <si>
    <t>90002</t>
  </si>
  <si>
    <t>Gospodarka odpadami</t>
  </si>
  <si>
    <t>574 478,28</t>
  </si>
  <si>
    <t>5 007,00</t>
  </si>
  <si>
    <t>6 007,00</t>
  </si>
  <si>
    <t>539 597,28</t>
  </si>
  <si>
    <t>538 597,28</t>
  </si>
  <si>
    <t>90003</t>
  </si>
  <si>
    <t>Oczyszczanie miast i wsi</t>
  </si>
  <si>
    <t>105 700,00</t>
  </si>
  <si>
    <t>108 200,00</t>
  </si>
  <si>
    <t>5 500,00</t>
  </si>
  <si>
    <t>90004</t>
  </si>
  <si>
    <t>Utrzymanie zieleni w miastach i gminach</t>
  </si>
  <si>
    <t>111 840,00</t>
  </si>
  <si>
    <t>110 340,00</t>
  </si>
  <si>
    <t>15 000,00</t>
  </si>
  <si>
    <t>90015</t>
  </si>
  <si>
    <t>Oświetlenie ulic, placów i dróg</t>
  </si>
  <si>
    <t>385 949,00</t>
  </si>
  <si>
    <t>384 949,00</t>
  </si>
  <si>
    <t>13 450,00</t>
  </si>
  <si>
    <t>12 450,00</t>
  </si>
  <si>
    <t>90095</t>
  </si>
  <si>
    <t>384 736,00</t>
  </si>
  <si>
    <t>386 736,00</t>
  </si>
  <si>
    <t>10 300,00</t>
  </si>
  <si>
    <t>12 300,00</t>
  </si>
  <si>
    <t>20 767 394,46</t>
  </si>
  <si>
    <t>15 675,00</t>
  </si>
  <si>
    <t>15 175,00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</si>
</sst>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b/>
      <sz val="10"/>
      <name val="Arial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sz val="8.5"/>
      <color indexed="8"/>
      <name val="Arial"/>
      <family val="2"/>
    </font>
    <font>
      <sz val="9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4" fillId="32" borderId="0" applyNumberFormat="0" applyBorder="0" applyAlignment="0" applyProtection="0"/>
  </cellStyleXfs>
  <cellXfs count="121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10" fillId="0" borderId="11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3" fontId="10" fillId="0" borderId="10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11" fillId="0" borderId="0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10" xfId="0" applyFont="1" applyFill="1" applyBorder="1" applyAlignment="1">
      <alignment horizontal="center"/>
    </xf>
    <xf numFmtId="4" fontId="10" fillId="0" borderId="11" xfId="0" applyNumberFormat="1" applyFont="1" applyBorder="1" applyAlignment="1">
      <alignment vertical="center"/>
    </xf>
    <xf numFmtId="4" fontId="10" fillId="0" borderId="10" xfId="0" applyNumberFormat="1" applyFont="1" applyBorder="1" applyAlignment="1">
      <alignment vertical="center"/>
    </xf>
    <xf numFmtId="0" fontId="0" fillId="0" borderId="12" xfId="0" applyFont="1" applyFill="1" applyBorder="1" applyAlignment="1">
      <alignment/>
    </xf>
    <xf numFmtId="4" fontId="16" fillId="0" borderId="12" xfId="0" applyNumberFormat="1" applyFont="1" applyFill="1" applyBorder="1" applyAlignment="1" applyProtection="1">
      <alignment horizontal="right"/>
      <protection locked="0"/>
    </xf>
    <xf numFmtId="49" fontId="15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17" fillId="0" borderId="10" xfId="0" applyNumberFormat="1" applyFont="1" applyBorder="1" applyAlignment="1">
      <alignment vertical="center"/>
    </xf>
    <xf numFmtId="1" fontId="17" fillId="0" borderId="10" xfId="0" applyNumberFormat="1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0" fontId="1" fillId="0" borderId="12" xfId="0" applyNumberFormat="1" applyFont="1" applyFill="1" applyBorder="1" applyAlignment="1" applyProtection="1">
      <alignment horizontal="left"/>
      <protection locked="0"/>
    </xf>
    <xf numFmtId="4" fontId="0" fillId="0" borderId="11" xfId="0" applyNumberFormat="1" applyFont="1" applyBorder="1" applyAlignment="1">
      <alignment vertical="center"/>
    </xf>
    <xf numFmtId="3" fontId="55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0" fontId="56" fillId="0" borderId="0" xfId="0" applyFont="1" applyBorder="1" applyAlignment="1">
      <alignment/>
    </xf>
    <xf numFmtId="0" fontId="56" fillId="0" borderId="10" xfId="0" applyFont="1" applyBorder="1" applyAlignment="1">
      <alignment/>
    </xf>
    <xf numFmtId="3" fontId="56" fillId="0" borderId="10" xfId="0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3" fontId="17" fillId="0" borderId="11" xfId="0" applyNumberFormat="1" applyFont="1" applyBorder="1" applyAlignment="1">
      <alignment horizontal="center" vertical="center"/>
    </xf>
    <xf numFmtId="1" fontId="17" fillId="0" borderId="11" xfId="0" applyNumberFormat="1" applyFont="1" applyBorder="1" applyAlignment="1">
      <alignment horizontal="center" vertical="center"/>
    </xf>
    <xf numFmtId="4" fontId="17" fillId="0" borderId="15" xfId="0" applyNumberFormat="1" applyFon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17" fillId="0" borderId="12" xfId="0" applyNumberFormat="1" applyFont="1" applyBorder="1" applyAlignment="1">
      <alignment horizontal="center" vertical="center"/>
    </xf>
    <xf numFmtId="1" fontId="17" fillId="0" borderId="12" xfId="0" applyNumberFormat="1" applyFont="1" applyBorder="1" applyAlignment="1">
      <alignment horizontal="center" vertical="center"/>
    </xf>
    <xf numFmtId="4" fontId="17" fillId="0" borderId="12" xfId="0" applyNumberFormat="1" applyFont="1" applyBorder="1" applyAlignment="1">
      <alignment vertical="center"/>
    </xf>
    <xf numFmtId="0" fontId="57" fillId="0" borderId="10" xfId="0" applyFont="1" applyBorder="1" applyAlignment="1">
      <alignment horizontal="center"/>
    </xf>
    <xf numFmtId="3" fontId="57" fillId="0" borderId="10" xfId="0" applyNumberFormat="1" applyFont="1" applyBorder="1" applyAlignment="1">
      <alignment/>
    </xf>
    <xf numFmtId="0" fontId="57" fillId="0" borderId="0" xfId="0" applyFont="1" applyAlignment="1">
      <alignment/>
    </xf>
    <xf numFmtId="0" fontId="57" fillId="0" borderId="0" xfId="0" applyFont="1" applyBorder="1" applyAlignment="1">
      <alignment/>
    </xf>
    <xf numFmtId="49" fontId="57" fillId="0" borderId="10" xfId="0" applyNumberFormat="1" applyFont="1" applyBorder="1" applyAlignment="1">
      <alignment horizontal="center"/>
    </xf>
    <xf numFmtId="0" fontId="17" fillId="0" borderId="12" xfId="0" applyNumberFormat="1" applyFont="1" applyFill="1" applyBorder="1" applyAlignment="1" applyProtection="1">
      <alignment horizontal="left"/>
      <protection locked="0"/>
    </xf>
    <xf numFmtId="0" fontId="1" fillId="0" borderId="12" xfId="0" applyNumberFormat="1" applyFont="1" applyFill="1" applyBorder="1" applyAlignment="1" applyProtection="1">
      <alignment horizontal="left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9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19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9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19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Border="1" applyAlignment="1">
      <alignment horizontal="right" vertical="center"/>
    </xf>
    <xf numFmtId="0" fontId="14" fillId="0" borderId="0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Alignment="1" applyProtection="1">
      <alignment horizontal="left" vertical="top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19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12" xfId="0" applyNumberFormat="1" applyFont="1" applyFill="1" applyBorder="1" applyAlignment="1" applyProtection="1">
      <alignment horizontal="right"/>
      <protection locked="0"/>
    </xf>
    <xf numFmtId="49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13" xfId="0" applyNumberFormat="1" applyFont="1" applyFill="1" applyBorder="1" applyAlignment="1" applyProtection="1">
      <alignment horizontal="right" vertical="center" wrapText="1"/>
      <protection locked="0"/>
    </xf>
    <xf numFmtId="49" fontId="1" fillId="0" borderId="0" xfId="0" applyNumberFormat="1" applyFont="1" applyFill="1" applyAlignment="1" applyProtection="1">
      <alignment horizontal="left" vertical="top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19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wrapText="1"/>
    </xf>
    <xf numFmtId="0" fontId="57" fillId="0" borderId="10" xfId="0" applyFont="1" applyBorder="1" applyAlignment="1">
      <alignment/>
    </xf>
    <xf numFmtId="3" fontId="57" fillId="0" borderId="17" xfId="0" applyNumberFormat="1" applyFont="1" applyBorder="1" applyAlignment="1">
      <alignment/>
    </xf>
    <xf numFmtId="0" fontId="57" fillId="0" borderId="18" xfId="0" applyFont="1" applyBorder="1" applyAlignment="1">
      <alignment/>
    </xf>
    <xf numFmtId="3" fontId="57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L5" sqref="L5"/>
    </sheetView>
  </sheetViews>
  <sheetFormatPr defaultColWidth="9.33203125" defaultRowHeight="12.75"/>
  <cols>
    <col min="1" max="1" width="3" style="0" customWidth="1"/>
    <col min="2" max="2" width="8" style="0" customWidth="1"/>
    <col min="3" max="3" width="11" style="0" customWidth="1"/>
    <col min="4" max="4" width="1.171875" style="0" hidden="1" customWidth="1"/>
    <col min="5" max="5" width="10.66015625" style="0" customWidth="1"/>
    <col min="6" max="6" width="64.5" style="0" customWidth="1"/>
    <col min="7" max="8" width="21.83203125" style="0" customWidth="1"/>
    <col min="9" max="9" width="10.16015625" style="0" customWidth="1"/>
    <col min="10" max="10" width="13.33203125" style="0" customWidth="1"/>
  </cols>
  <sheetData>
    <row r="1" spans="1:10" ht="46.5" customHeight="1">
      <c r="A1" s="87" t="s">
        <v>130</v>
      </c>
      <c r="B1" s="87"/>
      <c r="C1" s="87"/>
      <c r="D1" s="87"/>
      <c r="E1" s="87"/>
      <c r="F1" s="87"/>
      <c r="G1" s="87"/>
      <c r="H1" s="87"/>
      <c r="I1" s="87"/>
      <c r="J1" s="87"/>
    </row>
    <row r="2" spans="2:10" ht="18.75" customHeight="1">
      <c r="B2" s="88"/>
      <c r="C2" s="88"/>
      <c r="D2" s="88"/>
      <c r="E2" s="88"/>
      <c r="F2" s="88"/>
      <c r="G2" s="88"/>
      <c r="H2" s="89"/>
      <c r="I2" s="89"/>
      <c r="J2" s="89"/>
    </row>
    <row r="3" spans="2:10" ht="21.75" customHeight="1">
      <c r="B3" s="65" t="s">
        <v>0</v>
      </c>
      <c r="C3" s="90" t="s">
        <v>1</v>
      </c>
      <c r="D3" s="90"/>
      <c r="E3" s="65" t="s">
        <v>2</v>
      </c>
      <c r="F3" s="65" t="s">
        <v>3</v>
      </c>
      <c r="G3" s="65" t="s">
        <v>4</v>
      </c>
      <c r="H3" s="65" t="s">
        <v>5</v>
      </c>
      <c r="I3" s="90" t="s">
        <v>6</v>
      </c>
      <c r="J3" s="90"/>
    </row>
    <row r="4" spans="2:10" ht="19.5" customHeight="1">
      <c r="B4" s="66" t="s">
        <v>71</v>
      </c>
      <c r="C4" s="91"/>
      <c r="D4" s="91"/>
      <c r="E4" s="66"/>
      <c r="F4" s="67" t="s">
        <v>72</v>
      </c>
      <c r="G4" s="68" t="s">
        <v>73</v>
      </c>
      <c r="H4" s="68" t="s">
        <v>74</v>
      </c>
      <c r="I4" s="92" t="s">
        <v>75</v>
      </c>
      <c r="J4" s="92"/>
    </row>
    <row r="5" spans="2:10" ht="16.5" customHeight="1">
      <c r="B5" s="69"/>
      <c r="C5" s="93" t="s">
        <v>76</v>
      </c>
      <c r="D5" s="93"/>
      <c r="E5" s="71"/>
      <c r="F5" s="72" t="s">
        <v>77</v>
      </c>
      <c r="G5" s="73" t="s">
        <v>78</v>
      </c>
      <c r="H5" s="73" t="s">
        <v>74</v>
      </c>
      <c r="I5" s="94" t="s">
        <v>79</v>
      </c>
      <c r="J5" s="94"/>
    </row>
    <row r="6" spans="2:10" ht="34.5" customHeight="1">
      <c r="B6" s="74"/>
      <c r="C6" s="95"/>
      <c r="D6" s="95"/>
      <c r="E6" s="70" t="s">
        <v>10</v>
      </c>
      <c r="F6" s="72" t="s">
        <v>11</v>
      </c>
      <c r="G6" s="73" t="s">
        <v>80</v>
      </c>
      <c r="H6" s="73" t="s">
        <v>74</v>
      </c>
      <c r="I6" s="94" t="s">
        <v>81</v>
      </c>
      <c r="J6" s="94"/>
    </row>
    <row r="7" spans="2:10" ht="19.5" customHeight="1">
      <c r="B7" s="66" t="s">
        <v>82</v>
      </c>
      <c r="C7" s="91"/>
      <c r="D7" s="91"/>
      <c r="E7" s="66"/>
      <c r="F7" s="67" t="s">
        <v>83</v>
      </c>
      <c r="G7" s="68" t="s">
        <v>84</v>
      </c>
      <c r="H7" s="68" t="s">
        <v>9</v>
      </c>
      <c r="I7" s="92" t="s">
        <v>84</v>
      </c>
      <c r="J7" s="92"/>
    </row>
    <row r="8" spans="2:10" ht="16.5" customHeight="1">
      <c r="B8" s="69"/>
      <c r="C8" s="93" t="s">
        <v>85</v>
      </c>
      <c r="D8" s="93"/>
      <c r="E8" s="71"/>
      <c r="F8" s="72" t="s">
        <v>86</v>
      </c>
      <c r="G8" s="73" t="s">
        <v>87</v>
      </c>
      <c r="H8" s="73" t="s">
        <v>88</v>
      </c>
      <c r="I8" s="94" t="s">
        <v>89</v>
      </c>
      <c r="J8" s="94"/>
    </row>
    <row r="9" spans="2:10" ht="24" customHeight="1">
      <c r="B9" s="74"/>
      <c r="C9" s="95"/>
      <c r="D9" s="95"/>
      <c r="E9" s="70" t="s">
        <v>50</v>
      </c>
      <c r="F9" s="72" t="s">
        <v>51</v>
      </c>
      <c r="G9" s="73" t="s">
        <v>90</v>
      </c>
      <c r="H9" s="73" t="s">
        <v>88</v>
      </c>
      <c r="I9" s="94" t="s">
        <v>91</v>
      </c>
      <c r="J9" s="94"/>
    </row>
    <row r="10" spans="2:10" ht="16.5" customHeight="1">
      <c r="B10" s="69"/>
      <c r="C10" s="93" t="s">
        <v>92</v>
      </c>
      <c r="D10" s="93"/>
      <c r="E10" s="71"/>
      <c r="F10" s="72" t="s">
        <v>93</v>
      </c>
      <c r="G10" s="73" t="s">
        <v>94</v>
      </c>
      <c r="H10" s="73" t="s">
        <v>95</v>
      </c>
      <c r="I10" s="94" t="s">
        <v>96</v>
      </c>
      <c r="J10" s="94"/>
    </row>
    <row r="11" spans="2:10" ht="24" customHeight="1">
      <c r="B11" s="74"/>
      <c r="C11" s="95"/>
      <c r="D11" s="95"/>
      <c r="E11" s="70" t="s">
        <v>50</v>
      </c>
      <c r="F11" s="72" t="s">
        <v>51</v>
      </c>
      <c r="G11" s="73" t="s">
        <v>97</v>
      </c>
      <c r="H11" s="73" t="s">
        <v>95</v>
      </c>
      <c r="I11" s="94" t="s">
        <v>91</v>
      </c>
      <c r="J11" s="94"/>
    </row>
    <row r="12" spans="2:10" ht="39" customHeight="1">
      <c r="B12" s="69"/>
      <c r="C12" s="93" t="s">
        <v>98</v>
      </c>
      <c r="D12" s="93"/>
      <c r="E12" s="71"/>
      <c r="F12" s="72" t="s">
        <v>99</v>
      </c>
      <c r="G12" s="73" t="s">
        <v>9</v>
      </c>
      <c r="H12" s="73" t="s">
        <v>100</v>
      </c>
      <c r="I12" s="94" t="s">
        <v>100</v>
      </c>
      <c r="J12" s="94"/>
    </row>
    <row r="13" spans="2:10" ht="24" customHeight="1">
      <c r="B13" s="74"/>
      <c r="C13" s="95"/>
      <c r="D13" s="95"/>
      <c r="E13" s="70" t="s">
        <v>50</v>
      </c>
      <c r="F13" s="72" t="s">
        <v>51</v>
      </c>
      <c r="G13" s="73" t="s">
        <v>9</v>
      </c>
      <c r="H13" s="73" t="s">
        <v>100</v>
      </c>
      <c r="I13" s="94" t="s">
        <v>100</v>
      </c>
      <c r="J13" s="94"/>
    </row>
    <row r="14" spans="2:10" ht="19.5" customHeight="1">
      <c r="B14" s="66" t="s">
        <v>7</v>
      </c>
      <c r="C14" s="91"/>
      <c r="D14" s="91"/>
      <c r="E14" s="66"/>
      <c r="F14" s="67" t="s">
        <v>8</v>
      </c>
      <c r="G14" s="68" t="s">
        <v>69</v>
      </c>
      <c r="H14" s="68" t="s">
        <v>101</v>
      </c>
      <c r="I14" s="92" t="s">
        <v>102</v>
      </c>
      <c r="J14" s="92"/>
    </row>
    <row r="15" spans="2:10" ht="30" customHeight="1">
      <c r="B15" s="69"/>
      <c r="C15" s="93" t="s">
        <v>25</v>
      </c>
      <c r="D15" s="93"/>
      <c r="E15" s="71"/>
      <c r="F15" s="72" t="s">
        <v>103</v>
      </c>
      <c r="G15" s="73" t="s">
        <v>104</v>
      </c>
      <c r="H15" s="73" t="s">
        <v>105</v>
      </c>
      <c r="I15" s="94" t="s">
        <v>106</v>
      </c>
      <c r="J15" s="94"/>
    </row>
    <row r="16" spans="2:10" ht="34.5" customHeight="1">
      <c r="B16" s="74"/>
      <c r="C16" s="95"/>
      <c r="D16" s="95"/>
      <c r="E16" s="70" t="s">
        <v>10</v>
      </c>
      <c r="F16" s="72" t="s">
        <v>11</v>
      </c>
      <c r="G16" s="73" t="s">
        <v>107</v>
      </c>
      <c r="H16" s="73" t="s">
        <v>105</v>
      </c>
      <c r="I16" s="94" t="s">
        <v>108</v>
      </c>
      <c r="J16" s="94"/>
    </row>
    <row r="17" spans="2:10" ht="34.5" customHeight="1">
      <c r="B17" s="69"/>
      <c r="C17" s="93" t="s">
        <v>109</v>
      </c>
      <c r="D17" s="93"/>
      <c r="E17" s="71"/>
      <c r="F17" s="72" t="s">
        <v>110</v>
      </c>
      <c r="G17" s="73" t="s">
        <v>111</v>
      </c>
      <c r="H17" s="73" t="s">
        <v>112</v>
      </c>
      <c r="I17" s="94" t="s">
        <v>113</v>
      </c>
      <c r="J17" s="94"/>
    </row>
    <row r="18" spans="2:10" ht="34.5" customHeight="1">
      <c r="B18" s="74"/>
      <c r="C18" s="95"/>
      <c r="D18" s="95"/>
      <c r="E18" s="70" t="s">
        <v>10</v>
      </c>
      <c r="F18" s="72" t="s">
        <v>11</v>
      </c>
      <c r="G18" s="73" t="s">
        <v>114</v>
      </c>
      <c r="H18" s="73" t="s">
        <v>112</v>
      </c>
      <c r="I18" s="94" t="s">
        <v>115</v>
      </c>
      <c r="J18" s="94"/>
    </row>
    <row r="19" spans="2:10" ht="16.5" customHeight="1">
      <c r="B19" s="69"/>
      <c r="C19" s="93" t="s">
        <v>116</v>
      </c>
      <c r="D19" s="93"/>
      <c r="E19" s="71"/>
      <c r="F19" s="72" t="s">
        <v>117</v>
      </c>
      <c r="G19" s="73" t="s">
        <v>118</v>
      </c>
      <c r="H19" s="73" t="s">
        <v>119</v>
      </c>
      <c r="I19" s="94" t="s">
        <v>120</v>
      </c>
      <c r="J19" s="94"/>
    </row>
    <row r="20" spans="2:10" ht="34.5" customHeight="1">
      <c r="B20" s="74"/>
      <c r="C20" s="95"/>
      <c r="D20" s="95"/>
      <c r="E20" s="70" t="s">
        <v>10</v>
      </c>
      <c r="F20" s="72" t="s">
        <v>11</v>
      </c>
      <c r="G20" s="73" t="s">
        <v>118</v>
      </c>
      <c r="H20" s="73" t="s">
        <v>119</v>
      </c>
      <c r="I20" s="94" t="s">
        <v>120</v>
      </c>
      <c r="J20" s="94"/>
    </row>
    <row r="21" spans="2:10" ht="16.5" customHeight="1">
      <c r="B21" s="69"/>
      <c r="C21" s="93" t="s">
        <v>121</v>
      </c>
      <c r="D21" s="93"/>
      <c r="E21" s="71"/>
      <c r="F21" s="72" t="s">
        <v>122</v>
      </c>
      <c r="G21" s="73" t="s">
        <v>123</v>
      </c>
      <c r="H21" s="73" t="s">
        <v>124</v>
      </c>
      <c r="I21" s="94" t="s">
        <v>125</v>
      </c>
      <c r="J21" s="94"/>
    </row>
    <row r="22" spans="2:10" ht="34.5" customHeight="1">
      <c r="B22" s="74"/>
      <c r="C22" s="95"/>
      <c r="D22" s="95"/>
      <c r="E22" s="70" t="s">
        <v>10</v>
      </c>
      <c r="F22" s="72" t="s">
        <v>11</v>
      </c>
      <c r="G22" s="73" t="s">
        <v>126</v>
      </c>
      <c r="H22" s="73" t="s">
        <v>124</v>
      </c>
      <c r="I22" s="94" t="s">
        <v>127</v>
      </c>
      <c r="J22" s="94"/>
    </row>
    <row r="23" spans="2:10" ht="5.25" customHeight="1">
      <c r="B23" s="97"/>
      <c r="C23" s="97"/>
      <c r="D23" s="97"/>
      <c r="E23" s="97"/>
      <c r="F23" s="89"/>
      <c r="G23" s="89"/>
      <c r="H23" s="89"/>
      <c r="I23" s="89"/>
      <c r="J23" s="89"/>
    </row>
    <row r="24" spans="2:10" ht="21" customHeight="1">
      <c r="B24" s="98" t="s">
        <v>12</v>
      </c>
      <c r="C24" s="98"/>
      <c r="D24" s="98"/>
      <c r="E24" s="98"/>
      <c r="F24" s="99"/>
      <c r="G24" s="36" t="s">
        <v>70</v>
      </c>
      <c r="H24" s="36" t="s">
        <v>128</v>
      </c>
      <c r="I24" s="100" t="s">
        <v>129</v>
      </c>
      <c r="J24" s="100"/>
    </row>
    <row r="25" spans="2:10" ht="15" customHeight="1">
      <c r="B25" s="64"/>
      <c r="C25" s="64"/>
      <c r="D25" s="64"/>
      <c r="E25" s="64"/>
      <c r="F25" s="42" t="s">
        <v>20</v>
      </c>
      <c r="G25" s="35"/>
      <c r="H25" s="35"/>
      <c r="I25" s="96"/>
      <c r="J25" s="96"/>
    </row>
    <row r="26" spans="2:10" ht="15" customHeight="1">
      <c r="B26" s="64"/>
      <c r="C26" s="64"/>
      <c r="D26" s="64"/>
      <c r="E26" s="64"/>
      <c r="F26" s="34" t="s">
        <v>43</v>
      </c>
      <c r="G26" s="35">
        <v>18503505.56</v>
      </c>
      <c r="H26" s="35">
        <v>326116.9</v>
      </c>
      <c r="I26" s="96">
        <f>G26+H26</f>
        <v>18829622.459999997</v>
      </c>
      <c r="J26" s="96"/>
    </row>
    <row r="27" spans="2:10" ht="15" customHeight="1">
      <c r="B27" s="64"/>
      <c r="C27" s="64"/>
      <c r="D27" s="64"/>
      <c r="E27" s="64"/>
      <c r="F27" s="34" t="s">
        <v>44</v>
      </c>
      <c r="G27" s="35">
        <v>277772</v>
      </c>
      <c r="H27" s="35">
        <v>0</v>
      </c>
      <c r="I27" s="96">
        <f>G27+H27</f>
        <v>277772</v>
      </c>
      <c r="J27" s="96"/>
    </row>
  </sheetData>
  <sheetProtection/>
  <mergeCells count="50">
    <mergeCell ref="I25:J25"/>
    <mergeCell ref="I26:J26"/>
    <mergeCell ref="I27:J27"/>
    <mergeCell ref="B23:E23"/>
    <mergeCell ref="F23:J23"/>
    <mergeCell ref="B24:F24"/>
    <mergeCell ref="I24:J24"/>
    <mergeCell ref="C20:D20"/>
    <mergeCell ref="I20:J20"/>
    <mergeCell ref="C21:D21"/>
    <mergeCell ref="I21:J21"/>
    <mergeCell ref="C22:D22"/>
    <mergeCell ref="I22:J22"/>
    <mergeCell ref="C17:D17"/>
    <mergeCell ref="I17:J17"/>
    <mergeCell ref="C18:D18"/>
    <mergeCell ref="I18:J18"/>
    <mergeCell ref="C19:D19"/>
    <mergeCell ref="I19:J19"/>
    <mergeCell ref="C14:D14"/>
    <mergeCell ref="I14:J14"/>
    <mergeCell ref="C15:D15"/>
    <mergeCell ref="I15:J15"/>
    <mergeCell ref="C16:D16"/>
    <mergeCell ref="I16:J16"/>
    <mergeCell ref="C11:D11"/>
    <mergeCell ref="I11:J11"/>
    <mergeCell ref="C12:D12"/>
    <mergeCell ref="I12:J12"/>
    <mergeCell ref="C13:D13"/>
    <mergeCell ref="I13:J13"/>
    <mergeCell ref="C8:D8"/>
    <mergeCell ref="I8:J8"/>
    <mergeCell ref="C9:D9"/>
    <mergeCell ref="I9:J9"/>
    <mergeCell ref="C10:D10"/>
    <mergeCell ref="I10:J10"/>
    <mergeCell ref="C5:D5"/>
    <mergeCell ref="I5:J5"/>
    <mergeCell ref="C6:D6"/>
    <mergeCell ref="I6:J6"/>
    <mergeCell ref="C7:D7"/>
    <mergeCell ref="I7:J7"/>
    <mergeCell ref="A1:J1"/>
    <mergeCell ref="B2:G2"/>
    <mergeCell ref="H2:J2"/>
    <mergeCell ref="C3:D3"/>
    <mergeCell ref="I3:J3"/>
    <mergeCell ref="C4:D4"/>
    <mergeCell ref="I4:J4"/>
  </mergeCells>
  <printOptions/>
  <pageMargins left="0.36" right="0.42" top="1.220472440944882" bottom="0.7480314960629921" header="0.6299212598425197" footer="0.31496062992125984"/>
  <pageSetup fitToHeight="0" fitToWidth="1" horizontalDpi="600" verticalDpi="600" orientation="landscape" r:id="rId1"/>
  <headerFooter>
    <oddHeader>&amp;R&amp;"Arial,Pogrubiony"&amp;10Załącznik Nr 1&amp;"Arial,Normalny"&amp;9
do Zarządzenia Nr 76/2015 Burmistrza Miasta Radziejów z dnia  20 listopada 2015 roku
w sprawie zmian w budżecie Miasta Radziejów na 2015 rok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14"/>
  <sheetViews>
    <sheetView tabSelected="1" zoomScalePageLayoutView="0" workbookViewId="0" topLeftCell="A1">
      <selection activeCell="L38" sqref="L38"/>
    </sheetView>
  </sheetViews>
  <sheetFormatPr defaultColWidth="9.33203125" defaultRowHeight="12.75"/>
  <cols>
    <col min="1" max="1" width="0.82421875" style="75" customWidth="1"/>
    <col min="2" max="2" width="8.5" style="75" customWidth="1"/>
    <col min="3" max="3" width="10.66015625" style="75" customWidth="1"/>
    <col min="4" max="4" width="1.171875" style="75" hidden="1" customWidth="1"/>
    <col min="5" max="5" width="10.5" style="75" customWidth="1"/>
    <col min="6" max="6" width="66.16015625" style="75" customWidth="1"/>
    <col min="7" max="8" width="21.33203125" style="75" customWidth="1"/>
    <col min="9" max="9" width="9.83203125" style="75" customWidth="1"/>
    <col min="10" max="10" width="12.33203125" style="75" customWidth="1"/>
    <col min="11" max="16384" width="9.33203125" style="75" customWidth="1"/>
  </cols>
  <sheetData>
    <row r="1" spans="1:10" ht="33.75" customHeight="1">
      <c r="A1" s="87" t="s">
        <v>41</v>
      </c>
      <c r="B1" s="87"/>
      <c r="C1" s="87"/>
      <c r="D1" s="87"/>
      <c r="E1" s="87"/>
      <c r="F1" s="87"/>
      <c r="G1" s="87"/>
      <c r="H1" s="87"/>
      <c r="I1" s="87"/>
      <c r="J1" s="87"/>
    </row>
    <row r="2" spans="2:10" ht="15.75" customHeight="1">
      <c r="B2" s="101"/>
      <c r="C2" s="101"/>
      <c r="D2" s="101"/>
      <c r="E2" s="101"/>
      <c r="F2" s="101"/>
      <c r="G2" s="101"/>
      <c r="H2" s="102"/>
      <c r="I2" s="102"/>
      <c r="J2" s="102"/>
    </row>
    <row r="3" spans="2:10" ht="21" customHeight="1">
      <c r="B3" s="76" t="s">
        <v>0</v>
      </c>
      <c r="C3" s="103" t="s">
        <v>1</v>
      </c>
      <c r="D3" s="103"/>
      <c r="E3" s="76" t="s">
        <v>2</v>
      </c>
      <c r="F3" s="76" t="s">
        <v>3</v>
      </c>
      <c r="G3" s="76" t="s">
        <v>4</v>
      </c>
      <c r="H3" s="76" t="s">
        <v>5</v>
      </c>
      <c r="I3" s="103" t="s">
        <v>6</v>
      </c>
      <c r="J3" s="103"/>
    </row>
    <row r="4" spans="2:10" ht="19.5" customHeight="1">
      <c r="B4" s="77" t="s">
        <v>131</v>
      </c>
      <c r="C4" s="104"/>
      <c r="D4" s="104"/>
      <c r="E4" s="77"/>
      <c r="F4" s="78" t="s">
        <v>132</v>
      </c>
      <c r="G4" s="79" t="s">
        <v>133</v>
      </c>
      <c r="H4" s="79" t="s">
        <v>9</v>
      </c>
      <c r="I4" s="105" t="s">
        <v>133</v>
      </c>
      <c r="J4" s="105"/>
    </row>
    <row r="5" spans="2:10" ht="16.5" customHeight="1">
      <c r="B5" s="80"/>
      <c r="C5" s="106" t="s">
        <v>134</v>
      </c>
      <c r="D5" s="106"/>
      <c r="E5" s="82"/>
      <c r="F5" s="83" t="s">
        <v>122</v>
      </c>
      <c r="G5" s="84" t="s">
        <v>133</v>
      </c>
      <c r="H5" s="84" t="s">
        <v>9</v>
      </c>
      <c r="I5" s="107" t="s">
        <v>133</v>
      </c>
      <c r="J5" s="107"/>
    </row>
    <row r="6" spans="2:10" ht="16.5" customHeight="1">
      <c r="B6" s="85"/>
      <c r="C6" s="108"/>
      <c r="D6" s="108"/>
      <c r="E6" s="81" t="s">
        <v>30</v>
      </c>
      <c r="F6" s="83" t="s">
        <v>42</v>
      </c>
      <c r="G6" s="84" t="s">
        <v>9</v>
      </c>
      <c r="H6" s="84" t="s">
        <v>135</v>
      </c>
      <c r="I6" s="107" t="s">
        <v>135</v>
      </c>
      <c r="J6" s="107"/>
    </row>
    <row r="7" spans="2:10" ht="21.75" customHeight="1">
      <c r="B7" s="85"/>
      <c r="C7" s="108"/>
      <c r="D7" s="108"/>
      <c r="E7" s="81" t="s">
        <v>136</v>
      </c>
      <c r="F7" s="83" t="s">
        <v>137</v>
      </c>
      <c r="G7" s="84" t="s">
        <v>135</v>
      </c>
      <c r="H7" s="84" t="s">
        <v>138</v>
      </c>
      <c r="I7" s="107" t="s">
        <v>9</v>
      </c>
      <c r="J7" s="107"/>
    </row>
    <row r="8" spans="2:10" ht="19.5" customHeight="1">
      <c r="B8" s="77" t="s">
        <v>71</v>
      </c>
      <c r="C8" s="104"/>
      <c r="D8" s="104"/>
      <c r="E8" s="77"/>
      <c r="F8" s="78" t="s">
        <v>72</v>
      </c>
      <c r="G8" s="79" t="s">
        <v>139</v>
      </c>
      <c r="H8" s="79" t="s">
        <v>74</v>
      </c>
      <c r="I8" s="105" t="s">
        <v>140</v>
      </c>
      <c r="J8" s="105"/>
    </row>
    <row r="9" spans="2:10" ht="16.5" customHeight="1">
      <c r="B9" s="80"/>
      <c r="C9" s="106" t="s">
        <v>76</v>
      </c>
      <c r="D9" s="106"/>
      <c r="E9" s="82"/>
      <c r="F9" s="83" t="s">
        <v>77</v>
      </c>
      <c r="G9" s="84" t="s">
        <v>141</v>
      </c>
      <c r="H9" s="84" t="s">
        <v>74</v>
      </c>
      <c r="I9" s="107" t="s">
        <v>142</v>
      </c>
      <c r="J9" s="107"/>
    </row>
    <row r="10" spans="2:10" ht="16.5" customHeight="1">
      <c r="B10" s="85"/>
      <c r="C10" s="108"/>
      <c r="D10" s="108"/>
      <c r="E10" s="81" t="s">
        <v>143</v>
      </c>
      <c r="F10" s="83" t="s">
        <v>144</v>
      </c>
      <c r="G10" s="84" t="s">
        <v>145</v>
      </c>
      <c r="H10" s="84" t="s">
        <v>146</v>
      </c>
      <c r="I10" s="107" t="s">
        <v>147</v>
      </c>
      <c r="J10" s="107"/>
    </row>
    <row r="11" spans="2:10" ht="16.5" customHeight="1">
      <c r="B11" s="85"/>
      <c r="C11" s="108"/>
      <c r="D11" s="108"/>
      <c r="E11" s="81" t="s">
        <v>24</v>
      </c>
      <c r="F11" s="83" t="s">
        <v>56</v>
      </c>
      <c r="G11" s="84" t="s">
        <v>148</v>
      </c>
      <c r="H11" s="84" t="s">
        <v>149</v>
      </c>
      <c r="I11" s="107" t="s">
        <v>150</v>
      </c>
      <c r="J11" s="107"/>
    </row>
    <row r="12" spans="2:10" ht="16.5" customHeight="1">
      <c r="B12" s="85"/>
      <c r="C12" s="108"/>
      <c r="D12" s="108"/>
      <c r="E12" s="81" t="s">
        <v>27</v>
      </c>
      <c r="F12" s="83" t="s">
        <v>52</v>
      </c>
      <c r="G12" s="84" t="s">
        <v>151</v>
      </c>
      <c r="H12" s="84" t="s">
        <v>152</v>
      </c>
      <c r="I12" s="107" t="s">
        <v>153</v>
      </c>
      <c r="J12" s="107"/>
    </row>
    <row r="13" spans="2:10" ht="16.5" customHeight="1">
      <c r="B13" s="85"/>
      <c r="C13" s="108"/>
      <c r="D13" s="108"/>
      <c r="E13" s="81" t="s">
        <v>28</v>
      </c>
      <c r="F13" s="83" t="s">
        <v>53</v>
      </c>
      <c r="G13" s="84" t="s">
        <v>154</v>
      </c>
      <c r="H13" s="84" t="s">
        <v>155</v>
      </c>
      <c r="I13" s="107" t="s">
        <v>156</v>
      </c>
      <c r="J13" s="107"/>
    </row>
    <row r="14" spans="2:10" ht="16.5" customHeight="1">
      <c r="B14" s="85"/>
      <c r="C14" s="108"/>
      <c r="D14" s="108"/>
      <c r="E14" s="81" t="s">
        <v>29</v>
      </c>
      <c r="F14" s="83" t="s">
        <v>157</v>
      </c>
      <c r="G14" s="84" t="s">
        <v>158</v>
      </c>
      <c r="H14" s="84" t="s">
        <v>159</v>
      </c>
      <c r="I14" s="107" t="s">
        <v>160</v>
      </c>
      <c r="J14" s="107"/>
    </row>
    <row r="15" spans="2:10" ht="16.5" customHeight="1">
      <c r="B15" s="85"/>
      <c r="C15" s="108"/>
      <c r="D15" s="108"/>
      <c r="E15" s="81" t="s">
        <v>161</v>
      </c>
      <c r="F15" s="83" t="s">
        <v>162</v>
      </c>
      <c r="G15" s="84" t="s">
        <v>163</v>
      </c>
      <c r="H15" s="84" t="s">
        <v>164</v>
      </c>
      <c r="I15" s="107" t="s">
        <v>165</v>
      </c>
      <c r="J15" s="107"/>
    </row>
    <row r="16" spans="2:10" ht="16.5" customHeight="1">
      <c r="B16" s="85"/>
      <c r="C16" s="108"/>
      <c r="D16" s="108"/>
      <c r="E16" s="81" t="s">
        <v>30</v>
      </c>
      <c r="F16" s="83" t="s">
        <v>42</v>
      </c>
      <c r="G16" s="84" t="s">
        <v>166</v>
      </c>
      <c r="H16" s="84" t="s">
        <v>167</v>
      </c>
      <c r="I16" s="107" t="s">
        <v>168</v>
      </c>
      <c r="J16" s="107"/>
    </row>
    <row r="17" spans="2:10" ht="16.5" customHeight="1">
      <c r="B17" s="85"/>
      <c r="C17" s="108"/>
      <c r="D17" s="108"/>
      <c r="E17" s="81" t="s">
        <v>169</v>
      </c>
      <c r="F17" s="83" t="s">
        <v>170</v>
      </c>
      <c r="G17" s="84" t="s">
        <v>171</v>
      </c>
      <c r="H17" s="84" t="s">
        <v>172</v>
      </c>
      <c r="I17" s="107" t="s">
        <v>173</v>
      </c>
      <c r="J17" s="107"/>
    </row>
    <row r="18" spans="2:10" ht="16.5" customHeight="1">
      <c r="B18" s="80"/>
      <c r="C18" s="106" t="s">
        <v>174</v>
      </c>
      <c r="D18" s="106"/>
      <c r="E18" s="82"/>
      <c r="F18" s="83" t="s">
        <v>175</v>
      </c>
      <c r="G18" s="84" t="s">
        <v>176</v>
      </c>
      <c r="H18" s="84" t="s">
        <v>9</v>
      </c>
      <c r="I18" s="107" t="s">
        <v>176</v>
      </c>
      <c r="J18" s="107"/>
    </row>
    <row r="19" spans="2:10" ht="16.5" customHeight="1">
      <c r="B19" s="85"/>
      <c r="C19" s="108"/>
      <c r="D19" s="108"/>
      <c r="E19" s="81" t="s">
        <v>161</v>
      </c>
      <c r="F19" s="83" t="s">
        <v>162</v>
      </c>
      <c r="G19" s="84" t="s">
        <v>177</v>
      </c>
      <c r="H19" s="84" t="s">
        <v>178</v>
      </c>
      <c r="I19" s="107" t="s">
        <v>179</v>
      </c>
      <c r="J19" s="107"/>
    </row>
    <row r="20" spans="2:10" ht="21.75" customHeight="1">
      <c r="B20" s="85"/>
      <c r="C20" s="108"/>
      <c r="D20" s="108"/>
      <c r="E20" s="81" t="s">
        <v>59</v>
      </c>
      <c r="F20" s="83" t="s">
        <v>60</v>
      </c>
      <c r="G20" s="84" t="s">
        <v>163</v>
      </c>
      <c r="H20" s="84" t="s">
        <v>180</v>
      </c>
      <c r="I20" s="107" t="s">
        <v>181</v>
      </c>
      <c r="J20" s="107"/>
    </row>
    <row r="21" spans="2:10" ht="16.5" customHeight="1">
      <c r="B21" s="85"/>
      <c r="C21" s="108"/>
      <c r="D21" s="108"/>
      <c r="E21" s="81" t="s">
        <v>182</v>
      </c>
      <c r="F21" s="83" t="s">
        <v>183</v>
      </c>
      <c r="G21" s="84" t="s">
        <v>184</v>
      </c>
      <c r="H21" s="84" t="s">
        <v>185</v>
      </c>
      <c r="I21" s="107" t="s">
        <v>186</v>
      </c>
      <c r="J21" s="107"/>
    </row>
    <row r="22" spans="2:10" ht="16.5" customHeight="1">
      <c r="B22" s="85"/>
      <c r="C22" s="108"/>
      <c r="D22" s="108"/>
      <c r="E22" s="81" t="s">
        <v>187</v>
      </c>
      <c r="F22" s="83" t="s">
        <v>188</v>
      </c>
      <c r="G22" s="84" t="s">
        <v>189</v>
      </c>
      <c r="H22" s="84" t="s">
        <v>190</v>
      </c>
      <c r="I22" s="107" t="s">
        <v>191</v>
      </c>
      <c r="J22" s="107"/>
    </row>
    <row r="23" spans="2:10" ht="16.5" customHeight="1">
      <c r="B23" s="85"/>
      <c r="C23" s="108"/>
      <c r="D23" s="108"/>
      <c r="E23" s="81" t="s">
        <v>192</v>
      </c>
      <c r="F23" s="83" t="s">
        <v>193</v>
      </c>
      <c r="G23" s="84" t="s">
        <v>194</v>
      </c>
      <c r="H23" s="84" t="s">
        <v>195</v>
      </c>
      <c r="I23" s="107" t="s">
        <v>196</v>
      </c>
      <c r="J23" s="107"/>
    </row>
    <row r="24" spans="2:10" ht="16.5" customHeight="1">
      <c r="B24" s="85"/>
      <c r="C24" s="108"/>
      <c r="D24" s="108"/>
      <c r="E24" s="81" t="s">
        <v>197</v>
      </c>
      <c r="F24" s="83" t="s">
        <v>198</v>
      </c>
      <c r="G24" s="84" t="s">
        <v>199</v>
      </c>
      <c r="H24" s="84" t="s">
        <v>200</v>
      </c>
      <c r="I24" s="107" t="s">
        <v>201</v>
      </c>
      <c r="J24" s="107"/>
    </row>
    <row r="25" spans="2:10" ht="16.5" customHeight="1">
      <c r="B25" s="80"/>
      <c r="C25" s="106" t="s">
        <v>202</v>
      </c>
      <c r="D25" s="106"/>
      <c r="E25" s="82"/>
      <c r="F25" s="83" t="s">
        <v>203</v>
      </c>
      <c r="G25" s="84" t="s">
        <v>204</v>
      </c>
      <c r="H25" s="84" t="s">
        <v>205</v>
      </c>
      <c r="I25" s="107" t="s">
        <v>206</v>
      </c>
      <c r="J25" s="107"/>
    </row>
    <row r="26" spans="2:10" ht="16.5" customHeight="1">
      <c r="B26" s="85"/>
      <c r="C26" s="108"/>
      <c r="D26" s="108"/>
      <c r="E26" s="81" t="s">
        <v>207</v>
      </c>
      <c r="F26" s="83" t="s">
        <v>208</v>
      </c>
      <c r="G26" s="84" t="s">
        <v>163</v>
      </c>
      <c r="H26" s="84" t="s">
        <v>205</v>
      </c>
      <c r="I26" s="107" t="s">
        <v>9</v>
      </c>
      <c r="J26" s="107"/>
    </row>
    <row r="27" spans="2:10" ht="16.5" customHeight="1">
      <c r="B27" s="80"/>
      <c r="C27" s="106" t="s">
        <v>209</v>
      </c>
      <c r="D27" s="106"/>
      <c r="E27" s="82"/>
      <c r="F27" s="83" t="s">
        <v>122</v>
      </c>
      <c r="G27" s="84" t="s">
        <v>210</v>
      </c>
      <c r="H27" s="84" t="s">
        <v>163</v>
      </c>
      <c r="I27" s="107" t="s">
        <v>211</v>
      </c>
      <c r="J27" s="107"/>
    </row>
    <row r="28" spans="2:10" ht="16.5" customHeight="1">
      <c r="B28" s="85"/>
      <c r="C28" s="108"/>
      <c r="D28" s="108"/>
      <c r="E28" s="81" t="s">
        <v>207</v>
      </c>
      <c r="F28" s="83" t="s">
        <v>208</v>
      </c>
      <c r="G28" s="84" t="s">
        <v>212</v>
      </c>
      <c r="H28" s="84" t="s">
        <v>205</v>
      </c>
      <c r="I28" s="107" t="s">
        <v>213</v>
      </c>
      <c r="J28" s="107"/>
    </row>
    <row r="29" spans="2:10" ht="16.5" customHeight="1">
      <c r="B29" s="85"/>
      <c r="C29" s="108"/>
      <c r="D29" s="108"/>
      <c r="E29" s="81" t="s">
        <v>29</v>
      </c>
      <c r="F29" s="83" t="s">
        <v>157</v>
      </c>
      <c r="G29" s="84" t="s">
        <v>214</v>
      </c>
      <c r="H29" s="84" t="s">
        <v>159</v>
      </c>
      <c r="I29" s="107" t="s">
        <v>61</v>
      </c>
      <c r="J29" s="107"/>
    </row>
    <row r="30" spans="2:10" ht="19.5" customHeight="1">
      <c r="B30" s="77" t="s">
        <v>82</v>
      </c>
      <c r="C30" s="104"/>
      <c r="D30" s="104"/>
      <c r="E30" s="77"/>
      <c r="F30" s="78" t="s">
        <v>83</v>
      </c>
      <c r="G30" s="79" t="s">
        <v>215</v>
      </c>
      <c r="H30" s="79" t="s">
        <v>9</v>
      </c>
      <c r="I30" s="105" t="s">
        <v>215</v>
      </c>
      <c r="J30" s="105"/>
    </row>
    <row r="31" spans="2:10" ht="16.5" customHeight="1">
      <c r="B31" s="80"/>
      <c r="C31" s="106" t="s">
        <v>216</v>
      </c>
      <c r="D31" s="106"/>
      <c r="E31" s="82"/>
      <c r="F31" s="83" t="s">
        <v>217</v>
      </c>
      <c r="G31" s="84" t="s">
        <v>218</v>
      </c>
      <c r="H31" s="84" t="s">
        <v>9</v>
      </c>
      <c r="I31" s="107" t="s">
        <v>218</v>
      </c>
      <c r="J31" s="107"/>
    </row>
    <row r="32" spans="2:10" ht="16.5" customHeight="1">
      <c r="B32" s="85"/>
      <c r="C32" s="108"/>
      <c r="D32" s="108"/>
      <c r="E32" s="81" t="s">
        <v>29</v>
      </c>
      <c r="F32" s="83" t="s">
        <v>157</v>
      </c>
      <c r="G32" s="84" t="s">
        <v>219</v>
      </c>
      <c r="H32" s="84" t="s">
        <v>220</v>
      </c>
      <c r="I32" s="107" t="s">
        <v>221</v>
      </c>
      <c r="J32" s="107"/>
    </row>
    <row r="33" spans="2:10" ht="16.5" customHeight="1">
      <c r="B33" s="85"/>
      <c r="C33" s="108"/>
      <c r="D33" s="108"/>
      <c r="E33" s="81" t="s">
        <v>30</v>
      </c>
      <c r="F33" s="83" t="s">
        <v>42</v>
      </c>
      <c r="G33" s="84" t="s">
        <v>222</v>
      </c>
      <c r="H33" s="84" t="s">
        <v>159</v>
      </c>
      <c r="I33" s="107" t="s">
        <v>223</v>
      </c>
      <c r="J33" s="107"/>
    </row>
    <row r="34" spans="2:10" ht="16.5" customHeight="1">
      <c r="B34" s="80"/>
      <c r="C34" s="106" t="s">
        <v>85</v>
      </c>
      <c r="D34" s="106"/>
      <c r="E34" s="82"/>
      <c r="F34" s="83" t="s">
        <v>86</v>
      </c>
      <c r="G34" s="84" t="s">
        <v>224</v>
      </c>
      <c r="H34" s="84" t="s">
        <v>225</v>
      </c>
      <c r="I34" s="107" t="s">
        <v>226</v>
      </c>
      <c r="J34" s="107"/>
    </row>
    <row r="35" spans="2:10" ht="16.5" customHeight="1">
      <c r="B35" s="85"/>
      <c r="C35" s="108"/>
      <c r="D35" s="108"/>
      <c r="E35" s="81" t="s">
        <v>24</v>
      </c>
      <c r="F35" s="83" t="s">
        <v>56</v>
      </c>
      <c r="G35" s="84" t="s">
        <v>227</v>
      </c>
      <c r="H35" s="84" t="s">
        <v>228</v>
      </c>
      <c r="I35" s="107" t="s">
        <v>229</v>
      </c>
      <c r="J35" s="107"/>
    </row>
    <row r="36" spans="2:10" ht="16.5" customHeight="1">
      <c r="B36" s="85"/>
      <c r="C36" s="108"/>
      <c r="D36" s="108"/>
      <c r="E36" s="81" t="s">
        <v>27</v>
      </c>
      <c r="F36" s="83" t="s">
        <v>52</v>
      </c>
      <c r="G36" s="84" t="s">
        <v>230</v>
      </c>
      <c r="H36" s="84" t="s">
        <v>231</v>
      </c>
      <c r="I36" s="107" t="s">
        <v>232</v>
      </c>
      <c r="J36" s="107"/>
    </row>
    <row r="37" spans="2:10" ht="16.5" customHeight="1">
      <c r="B37" s="85"/>
      <c r="C37" s="108"/>
      <c r="D37" s="108"/>
      <c r="E37" s="81" t="s">
        <v>28</v>
      </c>
      <c r="F37" s="83" t="s">
        <v>53</v>
      </c>
      <c r="G37" s="84" t="s">
        <v>233</v>
      </c>
      <c r="H37" s="84" t="s">
        <v>234</v>
      </c>
      <c r="I37" s="107" t="s">
        <v>235</v>
      </c>
      <c r="J37" s="107"/>
    </row>
    <row r="38" spans="2:10" ht="16.5" customHeight="1">
      <c r="B38" s="80"/>
      <c r="C38" s="106" t="s">
        <v>92</v>
      </c>
      <c r="D38" s="106"/>
      <c r="E38" s="82"/>
      <c r="F38" s="83" t="s">
        <v>93</v>
      </c>
      <c r="G38" s="84" t="s">
        <v>236</v>
      </c>
      <c r="H38" s="84" t="s">
        <v>237</v>
      </c>
      <c r="I38" s="107" t="s">
        <v>238</v>
      </c>
      <c r="J38" s="107"/>
    </row>
    <row r="39" spans="2:10" ht="16.5" customHeight="1">
      <c r="B39" s="85"/>
      <c r="C39" s="108"/>
      <c r="D39" s="108"/>
      <c r="E39" s="81" t="s">
        <v>24</v>
      </c>
      <c r="F39" s="83" t="s">
        <v>56</v>
      </c>
      <c r="G39" s="84" t="s">
        <v>239</v>
      </c>
      <c r="H39" s="84" t="s">
        <v>240</v>
      </c>
      <c r="I39" s="107" t="s">
        <v>241</v>
      </c>
      <c r="J39" s="107"/>
    </row>
    <row r="40" spans="2:10" ht="16.5" customHeight="1">
      <c r="B40" s="85"/>
      <c r="C40" s="108"/>
      <c r="D40" s="108"/>
      <c r="E40" s="81" t="s">
        <v>27</v>
      </c>
      <c r="F40" s="83" t="s">
        <v>52</v>
      </c>
      <c r="G40" s="84" t="s">
        <v>242</v>
      </c>
      <c r="H40" s="84" t="s">
        <v>200</v>
      </c>
      <c r="I40" s="107" t="s">
        <v>243</v>
      </c>
      <c r="J40" s="107"/>
    </row>
    <row r="41" spans="2:10" ht="16.5" customHeight="1">
      <c r="B41" s="85"/>
      <c r="C41" s="108"/>
      <c r="D41" s="108"/>
      <c r="E41" s="81" t="s">
        <v>28</v>
      </c>
      <c r="F41" s="83" t="s">
        <v>53</v>
      </c>
      <c r="G41" s="84" t="s">
        <v>244</v>
      </c>
      <c r="H41" s="84" t="s">
        <v>220</v>
      </c>
      <c r="I41" s="107" t="s">
        <v>245</v>
      </c>
      <c r="J41" s="107"/>
    </row>
    <row r="42" spans="2:10" ht="16.5" customHeight="1">
      <c r="B42" s="85"/>
      <c r="C42" s="108"/>
      <c r="D42" s="108"/>
      <c r="E42" s="81" t="s">
        <v>29</v>
      </c>
      <c r="F42" s="83" t="s">
        <v>157</v>
      </c>
      <c r="G42" s="84" t="s">
        <v>246</v>
      </c>
      <c r="H42" s="84" t="s">
        <v>247</v>
      </c>
      <c r="I42" s="107" t="s">
        <v>248</v>
      </c>
      <c r="J42" s="107"/>
    </row>
    <row r="43" spans="2:10" ht="16.5" customHeight="1">
      <c r="B43" s="85"/>
      <c r="C43" s="108"/>
      <c r="D43" s="108"/>
      <c r="E43" s="81" t="s">
        <v>249</v>
      </c>
      <c r="F43" s="83" t="s">
        <v>250</v>
      </c>
      <c r="G43" s="84" t="s">
        <v>251</v>
      </c>
      <c r="H43" s="84" t="s">
        <v>247</v>
      </c>
      <c r="I43" s="107" t="s">
        <v>252</v>
      </c>
      <c r="J43" s="107"/>
    </row>
    <row r="44" spans="2:10" ht="16.5" customHeight="1">
      <c r="B44" s="80"/>
      <c r="C44" s="106" t="s">
        <v>253</v>
      </c>
      <c r="D44" s="106"/>
      <c r="E44" s="82"/>
      <c r="F44" s="83" t="s">
        <v>254</v>
      </c>
      <c r="G44" s="84" t="s">
        <v>255</v>
      </c>
      <c r="H44" s="84" t="s">
        <v>200</v>
      </c>
      <c r="I44" s="107" t="s">
        <v>256</v>
      </c>
      <c r="J44" s="107"/>
    </row>
    <row r="45" spans="2:10" ht="16.5" customHeight="1">
      <c r="B45" s="85"/>
      <c r="C45" s="108"/>
      <c r="D45" s="108"/>
      <c r="E45" s="81" t="s">
        <v>24</v>
      </c>
      <c r="F45" s="83" t="s">
        <v>56</v>
      </c>
      <c r="G45" s="84" t="s">
        <v>257</v>
      </c>
      <c r="H45" s="84" t="s">
        <v>200</v>
      </c>
      <c r="I45" s="107" t="s">
        <v>258</v>
      </c>
      <c r="J45" s="107"/>
    </row>
    <row r="46" spans="2:10" ht="16.5" customHeight="1">
      <c r="B46" s="85"/>
      <c r="C46" s="108"/>
      <c r="D46" s="108"/>
      <c r="E46" s="81" t="s">
        <v>29</v>
      </c>
      <c r="F46" s="83" t="s">
        <v>157</v>
      </c>
      <c r="G46" s="84" t="s">
        <v>259</v>
      </c>
      <c r="H46" s="84" t="s">
        <v>260</v>
      </c>
      <c r="I46" s="107" t="s">
        <v>261</v>
      </c>
      <c r="J46" s="107"/>
    </row>
    <row r="47" spans="2:10" ht="16.5" customHeight="1">
      <c r="B47" s="85"/>
      <c r="C47" s="108"/>
      <c r="D47" s="108"/>
      <c r="E47" s="81" t="s">
        <v>30</v>
      </c>
      <c r="F47" s="83" t="s">
        <v>42</v>
      </c>
      <c r="G47" s="84" t="s">
        <v>262</v>
      </c>
      <c r="H47" s="84" t="s">
        <v>263</v>
      </c>
      <c r="I47" s="107" t="s">
        <v>264</v>
      </c>
      <c r="J47" s="107"/>
    </row>
    <row r="48" spans="2:10" ht="16.5" customHeight="1">
      <c r="B48" s="80"/>
      <c r="C48" s="106" t="s">
        <v>265</v>
      </c>
      <c r="D48" s="106"/>
      <c r="E48" s="82"/>
      <c r="F48" s="83" t="s">
        <v>266</v>
      </c>
      <c r="G48" s="84" t="s">
        <v>267</v>
      </c>
      <c r="H48" s="84" t="s">
        <v>268</v>
      </c>
      <c r="I48" s="107" t="s">
        <v>269</v>
      </c>
      <c r="J48" s="107"/>
    </row>
    <row r="49" spans="2:10" ht="16.5" customHeight="1">
      <c r="B49" s="85"/>
      <c r="C49" s="108"/>
      <c r="D49" s="108"/>
      <c r="E49" s="81" t="s">
        <v>30</v>
      </c>
      <c r="F49" s="83" t="s">
        <v>42</v>
      </c>
      <c r="G49" s="84" t="s">
        <v>267</v>
      </c>
      <c r="H49" s="84" t="s">
        <v>268</v>
      </c>
      <c r="I49" s="107" t="s">
        <v>269</v>
      </c>
      <c r="J49" s="107"/>
    </row>
    <row r="50" spans="2:10" ht="16.5" customHeight="1">
      <c r="B50" s="80"/>
      <c r="C50" s="106" t="s">
        <v>270</v>
      </c>
      <c r="D50" s="106"/>
      <c r="E50" s="82"/>
      <c r="F50" s="83" t="s">
        <v>271</v>
      </c>
      <c r="G50" s="84" t="s">
        <v>272</v>
      </c>
      <c r="H50" s="84" t="s">
        <v>273</v>
      </c>
      <c r="I50" s="107" t="s">
        <v>274</v>
      </c>
      <c r="J50" s="107"/>
    </row>
    <row r="51" spans="2:10" ht="16.5" customHeight="1">
      <c r="B51" s="85"/>
      <c r="C51" s="108"/>
      <c r="D51" s="108"/>
      <c r="E51" s="81" t="s">
        <v>30</v>
      </c>
      <c r="F51" s="83" t="s">
        <v>42</v>
      </c>
      <c r="G51" s="84" t="s">
        <v>275</v>
      </c>
      <c r="H51" s="84" t="s">
        <v>273</v>
      </c>
      <c r="I51" s="107" t="s">
        <v>276</v>
      </c>
      <c r="J51" s="107"/>
    </row>
    <row r="52" spans="2:10" ht="16.5" customHeight="1">
      <c r="B52" s="80"/>
      <c r="C52" s="106" t="s">
        <v>277</v>
      </c>
      <c r="D52" s="106"/>
      <c r="E52" s="82"/>
      <c r="F52" s="83" t="s">
        <v>278</v>
      </c>
      <c r="G52" s="84" t="s">
        <v>279</v>
      </c>
      <c r="H52" s="84" t="s">
        <v>280</v>
      </c>
      <c r="I52" s="107" t="s">
        <v>281</v>
      </c>
      <c r="J52" s="107"/>
    </row>
    <row r="53" spans="2:10" ht="16.5" customHeight="1">
      <c r="B53" s="85"/>
      <c r="C53" s="108"/>
      <c r="D53" s="108"/>
      <c r="E53" s="81" t="s">
        <v>24</v>
      </c>
      <c r="F53" s="83" t="s">
        <v>56</v>
      </c>
      <c r="G53" s="84" t="s">
        <v>282</v>
      </c>
      <c r="H53" s="84" t="s">
        <v>283</v>
      </c>
      <c r="I53" s="107" t="s">
        <v>284</v>
      </c>
      <c r="J53" s="107"/>
    </row>
    <row r="54" spans="2:10" ht="16.5" customHeight="1">
      <c r="B54" s="85"/>
      <c r="C54" s="108"/>
      <c r="D54" s="108"/>
      <c r="E54" s="70" t="s">
        <v>27</v>
      </c>
      <c r="F54" s="83" t="s">
        <v>52</v>
      </c>
      <c r="G54" s="73" t="s">
        <v>425</v>
      </c>
      <c r="H54" s="84" t="s">
        <v>205</v>
      </c>
      <c r="I54" s="94" t="s">
        <v>426</v>
      </c>
      <c r="J54" s="107"/>
    </row>
    <row r="55" spans="2:10" ht="16.5" customHeight="1">
      <c r="B55" s="85"/>
      <c r="C55" s="108"/>
      <c r="D55" s="108"/>
      <c r="E55" s="81" t="s">
        <v>29</v>
      </c>
      <c r="F55" s="83" t="s">
        <v>157</v>
      </c>
      <c r="G55" s="84" t="s">
        <v>285</v>
      </c>
      <c r="H55" s="84" t="s">
        <v>286</v>
      </c>
      <c r="I55" s="107" t="s">
        <v>287</v>
      </c>
      <c r="J55" s="107"/>
    </row>
    <row r="56" spans="2:10" ht="16.5" customHeight="1">
      <c r="B56" s="85"/>
      <c r="C56" s="108"/>
      <c r="D56" s="108"/>
      <c r="E56" s="81" t="s">
        <v>288</v>
      </c>
      <c r="F56" s="83" t="s">
        <v>289</v>
      </c>
      <c r="G56" s="84" t="s">
        <v>286</v>
      </c>
      <c r="H56" s="84" t="s">
        <v>290</v>
      </c>
      <c r="I56" s="107" t="s">
        <v>9</v>
      </c>
      <c r="J56" s="107"/>
    </row>
    <row r="57" spans="2:10" ht="35.25" customHeight="1">
      <c r="B57" s="80"/>
      <c r="C57" s="106" t="s">
        <v>98</v>
      </c>
      <c r="D57" s="106"/>
      <c r="E57" s="82"/>
      <c r="F57" s="83" t="s">
        <v>99</v>
      </c>
      <c r="G57" s="84" t="s">
        <v>291</v>
      </c>
      <c r="H57" s="84" t="s">
        <v>100</v>
      </c>
      <c r="I57" s="107" t="s">
        <v>292</v>
      </c>
      <c r="J57" s="107"/>
    </row>
    <row r="58" spans="2:10" ht="16.5" customHeight="1">
      <c r="B58" s="85"/>
      <c r="C58" s="108"/>
      <c r="D58" s="108"/>
      <c r="E58" s="81" t="s">
        <v>24</v>
      </c>
      <c r="F58" s="83" t="s">
        <v>56</v>
      </c>
      <c r="G58" s="84" t="s">
        <v>293</v>
      </c>
      <c r="H58" s="84" t="s">
        <v>294</v>
      </c>
      <c r="I58" s="107" t="s">
        <v>295</v>
      </c>
      <c r="J58" s="107"/>
    </row>
    <row r="59" spans="2:10" ht="16.5" customHeight="1">
      <c r="B59" s="85"/>
      <c r="C59" s="108"/>
      <c r="D59" s="108"/>
      <c r="E59" s="81" t="s">
        <v>27</v>
      </c>
      <c r="F59" s="83" t="s">
        <v>52</v>
      </c>
      <c r="G59" s="84" t="s">
        <v>296</v>
      </c>
      <c r="H59" s="84" t="s">
        <v>297</v>
      </c>
      <c r="I59" s="107" t="s">
        <v>298</v>
      </c>
      <c r="J59" s="107"/>
    </row>
    <row r="60" spans="2:10" ht="16.5" customHeight="1">
      <c r="B60" s="85"/>
      <c r="C60" s="108"/>
      <c r="D60" s="108"/>
      <c r="E60" s="81" t="s">
        <v>28</v>
      </c>
      <c r="F60" s="83" t="s">
        <v>53</v>
      </c>
      <c r="G60" s="84" t="s">
        <v>299</v>
      </c>
      <c r="H60" s="84" t="s">
        <v>300</v>
      </c>
      <c r="I60" s="107" t="s">
        <v>301</v>
      </c>
      <c r="J60" s="107"/>
    </row>
    <row r="61" spans="2:10" ht="45" customHeight="1">
      <c r="B61" s="80"/>
      <c r="C61" s="106" t="s">
        <v>302</v>
      </c>
      <c r="D61" s="106"/>
      <c r="E61" s="82"/>
      <c r="F61" s="83" t="s">
        <v>303</v>
      </c>
      <c r="G61" s="84" t="s">
        <v>304</v>
      </c>
      <c r="H61" s="84" t="s">
        <v>305</v>
      </c>
      <c r="I61" s="107" t="s">
        <v>306</v>
      </c>
      <c r="J61" s="107"/>
    </row>
    <row r="62" spans="2:10" ht="16.5" customHeight="1">
      <c r="B62" s="85"/>
      <c r="C62" s="108"/>
      <c r="D62" s="108"/>
      <c r="E62" s="81" t="s">
        <v>24</v>
      </c>
      <c r="F62" s="83" t="s">
        <v>56</v>
      </c>
      <c r="G62" s="84" t="s">
        <v>307</v>
      </c>
      <c r="H62" s="84" t="s">
        <v>308</v>
      </c>
      <c r="I62" s="107" t="s">
        <v>309</v>
      </c>
      <c r="J62" s="107"/>
    </row>
    <row r="63" spans="2:10" ht="16.5" customHeight="1">
      <c r="B63" s="85"/>
      <c r="C63" s="108"/>
      <c r="D63" s="108"/>
      <c r="E63" s="81" t="s">
        <v>27</v>
      </c>
      <c r="F63" s="83" t="s">
        <v>52</v>
      </c>
      <c r="G63" s="84" t="s">
        <v>310</v>
      </c>
      <c r="H63" s="84" t="s">
        <v>311</v>
      </c>
      <c r="I63" s="107" t="s">
        <v>312</v>
      </c>
      <c r="J63" s="107"/>
    </row>
    <row r="64" spans="2:10" ht="19.5" customHeight="1">
      <c r="B64" s="77" t="s">
        <v>313</v>
      </c>
      <c r="C64" s="104"/>
      <c r="D64" s="104"/>
      <c r="E64" s="77"/>
      <c r="F64" s="78" t="s">
        <v>314</v>
      </c>
      <c r="G64" s="79" t="s">
        <v>315</v>
      </c>
      <c r="H64" s="79" t="s">
        <v>9</v>
      </c>
      <c r="I64" s="105" t="s">
        <v>315</v>
      </c>
      <c r="J64" s="105"/>
    </row>
    <row r="65" spans="2:10" ht="16.5" customHeight="1">
      <c r="B65" s="80"/>
      <c r="C65" s="106" t="s">
        <v>316</v>
      </c>
      <c r="D65" s="106"/>
      <c r="E65" s="82"/>
      <c r="F65" s="83" t="s">
        <v>317</v>
      </c>
      <c r="G65" s="84" t="s">
        <v>318</v>
      </c>
      <c r="H65" s="84" t="s">
        <v>159</v>
      </c>
      <c r="I65" s="107" t="s">
        <v>319</v>
      </c>
      <c r="J65" s="107"/>
    </row>
    <row r="66" spans="2:10" ht="16.5" customHeight="1">
      <c r="B66" s="85"/>
      <c r="C66" s="108"/>
      <c r="D66" s="108"/>
      <c r="E66" s="81" t="s">
        <v>30</v>
      </c>
      <c r="F66" s="83" t="s">
        <v>42</v>
      </c>
      <c r="G66" s="84" t="s">
        <v>318</v>
      </c>
      <c r="H66" s="84" t="s">
        <v>159</v>
      </c>
      <c r="I66" s="107" t="s">
        <v>319</v>
      </c>
      <c r="J66" s="107"/>
    </row>
    <row r="67" spans="2:10" ht="16.5" customHeight="1">
      <c r="B67" s="80"/>
      <c r="C67" s="106" t="s">
        <v>320</v>
      </c>
      <c r="D67" s="106"/>
      <c r="E67" s="82"/>
      <c r="F67" s="83" t="s">
        <v>321</v>
      </c>
      <c r="G67" s="84" t="s">
        <v>322</v>
      </c>
      <c r="H67" s="84" t="s">
        <v>220</v>
      </c>
      <c r="I67" s="107" t="s">
        <v>323</v>
      </c>
      <c r="J67" s="107"/>
    </row>
    <row r="68" spans="2:10" ht="16.5" customHeight="1">
      <c r="B68" s="85"/>
      <c r="C68" s="108"/>
      <c r="D68" s="108"/>
      <c r="E68" s="81" t="s">
        <v>30</v>
      </c>
      <c r="F68" s="83" t="s">
        <v>42</v>
      </c>
      <c r="G68" s="84" t="s">
        <v>324</v>
      </c>
      <c r="H68" s="84" t="s">
        <v>220</v>
      </c>
      <c r="I68" s="107" t="s">
        <v>325</v>
      </c>
      <c r="J68" s="107"/>
    </row>
    <row r="69" spans="2:10" ht="19.5" customHeight="1">
      <c r="B69" s="77" t="s">
        <v>7</v>
      </c>
      <c r="C69" s="104"/>
      <c r="D69" s="104"/>
      <c r="E69" s="77"/>
      <c r="F69" s="78" t="s">
        <v>8</v>
      </c>
      <c r="G69" s="79" t="s">
        <v>62</v>
      </c>
      <c r="H69" s="79" t="s">
        <v>101</v>
      </c>
      <c r="I69" s="105" t="s">
        <v>326</v>
      </c>
      <c r="J69" s="105"/>
    </row>
    <row r="70" spans="2:10" ht="25.5" customHeight="1">
      <c r="B70" s="80"/>
      <c r="C70" s="106" t="s">
        <v>25</v>
      </c>
      <c r="D70" s="106"/>
      <c r="E70" s="82"/>
      <c r="F70" s="83" t="s">
        <v>103</v>
      </c>
      <c r="G70" s="84" t="s">
        <v>327</v>
      </c>
      <c r="H70" s="84" t="s">
        <v>105</v>
      </c>
      <c r="I70" s="107" t="s">
        <v>328</v>
      </c>
      <c r="J70" s="107"/>
    </row>
    <row r="71" spans="2:10" ht="16.5" customHeight="1">
      <c r="B71" s="85"/>
      <c r="C71" s="108"/>
      <c r="D71" s="108"/>
      <c r="E71" s="81" t="s">
        <v>143</v>
      </c>
      <c r="F71" s="83" t="s">
        <v>144</v>
      </c>
      <c r="G71" s="84" t="s">
        <v>329</v>
      </c>
      <c r="H71" s="84" t="s">
        <v>286</v>
      </c>
      <c r="I71" s="107" t="s">
        <v>330</v>
      </c>
      <c r="J71" s="107"/>
    </row>
    <row r="72" spans="2:10" ht="16.5" customHeight="1">
      <c r="B72" s="85"/>
      <c r="C72" s="108"/>
      <c r="D72" s="108"/>
      <c r="E72" s="81" t="s">
        <v>63</v>
      </c>
      <c r="F72" s="83" t="s">
        <v>64</v>
      </c>
      <c r="G72" s="84" t="s">
        <v>331</v>
      </c>
      <c r="H72" s="84" t="s">
        <v>332</v>
      </c>
      <c r="I72" s="107" t="s">
        <v>333</v>
      </c>
      <c r="J72" s="107"/>
    </row>
    <row r="73" spans="2:10" ht="16.5" customHeight="1">
      <c r="B73" s="85"/>
      <c r="C73" s="108"/>
      <c r="D73" s="108"/>
      <c r="E73" s="81" t="s">
        <v>24</v>
      </c>
      <c r="F73" s="83" t="s">
        <v>56</v>
      </c>
      <c r="G73" s="84" t="s">
        <v>334</v>
      </c>
      <c r="H73" s="84" t="s">
        <v>335</v>
      </c>
      <c r="I73" s="107" t="s">
        <v>336</v>
      </c>
      <c r="J73" s="107"/>
    </row>
    <row r="74" spans="2:10" ht="16.5" customHeight="1">
      <c r="B74" s="85"/>
      <c r="C74" s="108"/>
      <c r="D74" s="108"/>
      <c r="E74" s="81" t="s">
        <v>27</v>
      </c>
      <c r="F74" s="83" t="s">
        <v>52</v>
      </c>
      <c r="G74" s="84" t="s">
        <v>337</v>
      </c>
      <c r="H74" s="84" t="s">
        <v>338</v>
      </c>
      <c r="I74" s="107" t="s">
        <v>339</v>
      </c>
      <c r="J74" s="107"/>
    </row>
    <row r="75" spans="2:10" ht="16.5" customHeight="1">
      <c r="B75" s="85"/>
      <c r="C75" s="108"/>
      <c r="D75" s="108"/>
      <c r="E75" s="81" t="s">
        <v>29</v>
      </c>
      <c r="F75" s="83" t="s">
        <v>157</v>
      </c>
      <c r="G75" s="84" t="s">
        <v>163</v>
      </c>
      <c r="H75" s="84" t="s">
        <v>200</v>
      </c>
      <c r="I75" s="107" t="s">
        <v>340</v>
      </c>
      <c r="J75" s="107"/>
    </row>
    <row r="76" spans="2:10" ht="16.5" customHeight="1">
      <c r="B76" s="85"/>
      <c r="C76" s="108"/>
      <c r="D76" s="108"/>
      <c r="E76" s="81" t="s">
        <v>30</v>
      </c>
      <c r="F76" s="83" t="s">
        <v>42</v>
      </c>
      <c r="G76" s="84" t="s">
        <v>341</v>
      </c>
      <c r="H76" s="84" t="s">
        <v>340</v>
      </c>
      <c r="I76" s="107" t="s">
        <v>342</v>
      </c>
      <c r="J76" s="107"/>
    </row>
    <row r="77" spans="2:10" ht="16.5" customHeight="1">
      <c r="B77" s="85"/>
      <c r="C77" s="108"/>
      <c r="D77" s="108"/>
      <c r="E77" s="81" t="s">
        <v>343</v>
      </c>
      <c r="F77" s="83" t="s">
        <v>344</v>
      </c>
      <c r="G77" s="84" t="s">
        <v>345</v>
      </c>
      <c r="H77" s="84" t="s">
        <v>159</v>
      </c>
      <c r="I77" s="107" t="s">
        <v>346</v>
      </c>
      <c r="J77" s="107"/>
    </row>
    <row r="78" spans="2:10" ht="16.5" customHeight="1">
      <c r="B78" s="85"/>
      <c r="C78" s="108"/>
      <c r="D78" s="108"/>
      <c r="E78" s="81" t="s">
        <v>31</v>
      </c>
      <c r="F78" s="83" t="s">
        <v>347</v>
      </c>
      <c r="G78" s="84" t="s">
        <v>348</v>
      </c>
      <c r="H78" s="84" t="s">
        <v>349</v>
      </c>
      <c r="I78" s="107" t="s">
        <v>350</v>
      </c>
      <c r="J78" s="107"/>
    </row>
    <row r="79" spans="2:10" ht="33.75" customHeight="1">
      <c r="B79" s="80"/>
      <c r="C79" s="106" t="s">
        <v>109</v>
      </c>
      <c r="D79" s="106"/>
      <c r="E79" s="82"/>
      <c r="F79" s="83" t="s">
        <v>110</v>
      </c>
      <c r="G79" s="84" t="s">
        <v>111</v>
      </c>
      <c r="H79" s="84" t="s">
        <v>112</v>
      </c>
      <c r="I79" s="107" t="s">
        <v>113</v>
      </c>
      <c r="J79" s="107"/>
    </row>
    <row r="80" spans="2:10" ht="16.5" customHeight="1">
      <c r="B80" s="85"/>
      <c r="C80" s="108"/>
      <c r="D80" s="108"/>
      <c r="E80" s="81" t="s">
        <v>351</v>
      </c>
      <c r="F80" s="83" t="s">
        <v>352</v>
      </c>
      <c r="G80" s="84" t="s">
        <v>111</v>
      </c>
      <c r="H80" s="84" t="s">
        <v>112</v>
      </c>
      <c r="I80" s="107" t="s">
        <v>113</v>
      </c>
      <c r="J80" s="107"/>
    </row>
    <row r="81" spans="2:10" ht="16.5" customHeight="1">
      <c r="B81" s="80"/>
      <c r="C81" s="106" t="s">
        <v>116</v>
      </c>
      <c r="D81" s="106"/>
      <c r="E81" s="82"/>
      <c r="F81" s="83" t="s">
        <v>117</v>
      </c>
      <c r="G81" s="84" t="s">
        <v>353</v>
      </c>
      <c r="H81" s="84" t="s">
        <v>119</v>
      </c>
      <c r="I81" s="107" t="s">
        <v>354</v>
      </c>
      <c r="J81" s="107"/>
    </row>
    <row r="82" spans="2:10" ht="16.5" customHeight="1">
      <c r="B82" s="85"/>
      <c r="C82" s="108"/>
      <c r="D82" s="108"/>
      <c r="E82" s="81" t="s">
        <v>63</v>
      </c>
      <c r="F82" s="83" t="s">
        <v>64</v>
      </c>
      <c r="G82" s="84" t="s">
        <v>355</v>
      </c>
      <c r="H82" s="84" t="s">
        <v>356</v>
      </c>
      <c r="I82" s="107" t="s">
        <v>357</v>
      </c>
      <c r="J82" s="107"/>
    </row>
    <row r="83" spans="2:10" ht="16.5" customHeight="1">
      <c r="B83" s="85"/>
      <c r="C83" s="108"/>
      <c r="D83" s="108"/>
      <c r="E83" s="81" t="s">
        <v>29</v>
      </c>
      <c r="F83" s="83" t="s">
        <v>157</v>
      </c>
      <c r="G83" s="84" t="s">
        <v>358</v>
      </c>
      <c r="H83" s="84" t="s">
        <v>359</v>
      </c>
      <c r="I83" s="107" t="s">
        <v>360</v>
      </c>
      <c r="J83" s="107"/>
    </row>
    <row r="84" spans="2:10" ht="16.5" customHeight="1">
      <c r="B84" s="80"/>
      <c r="C84" s="106" t="s">
        <v>48</v>
      </c>
      <c r="D84" s="106"/>
      <c r="E84" s="82"/>
      <c r="F84" s="83" t="s">
        <v>49</v>
      </c>
      <c r="G84" s="84" t="s">
        <v>65</v>
      </c>
      <c r="H84" s="84" t="s">
        <v>9</v>
      </c>
      <c r="I84" s="107" t="s">
        <v>65</v>
      </c>
      <c r="J84" s="107"/>
    </row>
    <row r="85" spans="2:10" ht="16.5" customHeight="1">
      <c r="B85" s="85"/>
      <c r="C85" s="108"/>
      <c r="D85" s="108"/>
      <c r="E85" s="81" t="s">
        <v>29</v>
      </c>
      <c r="F85" s="83" t="s">
        <v>157</v>
      </c>
      <c r="G85" s="84" t="s">
        <v>361</v>
      </c>
      <c r="H85" s="84" t="s">
        <v>362</v>
      </c>
      <c r="I85" s="107" t="s">
        <v>363</v>
      </c>
      <c r="J85" s="107"/>
    </row>
    <row r="86" spans="2:10" ht="16.5" customHeight="1">
      <c r="B86" s="85"/>
      <c r="C86" s="108"/>
      <c r="D86" s="108"/>
      <c r="E86" s="81" t="s">
        <v>30</v>
      </c>
      <c r="F86" s="83" t="s">
        <v>42</v>
      </c>
      <c r="G86" s="84" t="s">
        <v>364</v>
      </c>
      <c r="H86" s="84" t="s">
        <v>365</v>
      </c>
      <c r="I86" s="107" t="s">
        <v>366</v>
      </c>
      <c r="J86" s="107"/>
    </row>
    <row r="87" spans="2:10" ht="16.5" customHeight="1">
      <c r="B87" s="85"/>
      <c r="C87" s="108"/>
      <c r="D87" s="108"/>
      <c r="E87" s="81" t="s">
        <v>31</v>
      </c>
      <c r="F87" s="83" t="s">
        <v>347</v>
      </c>
      <c r="G87" s="84" t="s">
        <v>367</v>
      </c>
      <c r="H87" s="84" t="s">
        <v>368</v>
      </c>
      <c r="I87" s="107" t="s">
        <v>369</v>
      </c>
      <c r="J87" s="107"/>
    </row>
    <row r="88" spans="2:10" ht="16.5" customHeight="1">
      <c r="B88" s="80"/>
      <c r="C88" s="106" t="s">
        <v>57</v>
      </c>
      <c r="D88" s="106"/>
      <c r="E88" s="82"/>
      <c r="F88" s="83" t="s">
        <v>58</v>
      </c>
      <c r="G88" s="84" t="s">
        <v>66</v>
      </c>
      <c r="H88" s="84" t="s">
        <v>9</v>
      </c>
      <c r="I88" s="107" t="s">
        <v>66</v>
      </c>
      <c r="J88" s="107"/>
    </row>
    <row r="89" spans="2:10" ht="16.5" customHeight="1">
      <c r="B89" s="85"/>
      <c r="C89" s="108"/>
      <c r="D89" s="108"/>
      <c r="E89" s="81" t="s">
        <v>27</v>
      </c>
      <c r="F89" s="83" t="s">
        <v>52</v>
      </c>
      <c r="G89" s="84" t="s">
        <v>370</v>
      </c>
      <c r="H89" s="84" t="s">
        <v>371</v>
      </c>
      <c r="I89" s="107" t="s">
        <v>372</v>
      </c>
      <c r="J89" s="107"/>
    </row>
    <row r="90" spans="2:10" ht="16.5" customHeight="1">
      <c r="B90" s="85"/>
      <c r="C90" s="108"/>
      <c r="D90" s="108"/>
      <c r="E90" s="81" t="s">
        <v>54</v>
      </c>
      <c r="F90" s="83" t="s">
        <v>55</v>
      </c>
      <c r="G90" s="84" t="s">
        <v>67</v>
      </c>
      <c r="H90" s="84" t="s">
        <v>373</v>
      </c>
      <c r="I90" s="107" t="s">
        <v>374</v>
      </c>
      <c r="J90" s="107"/>
    </row>
    <row r="91" spans="2:10" ht="16.5" customHeight="1">
      <c r="B91" s="80"/>
      <c r="C91" s="106" t="s">
        <v>121</v>
      </c>
      <c r="D91" s="106"/>
      <c r="E91" s="82"/>
      <c r="F91" s="83" t="s">
        <v>122</v>
      </c>
      <c r="G91" s="84" t="s">
        <v>375</v>
      </c>
      <c r="H91" s="84" t="s">
        <v>124</v>
      </c>
      <c r="I91" s="107" t="s">
        <v>376</v>
      </c>
      <c r="J91" s="107"/>
    </row>
    <row r="92" spans="2:10" ht="16.5" customHeight="1">
      <c r="B92" s="85"/>
      <c r="C92" s="108"/>
      <c r="D92" s="108"/>
      <c r="E92" s="81" t="s">
        <v>29</v>
      </c>
      <c r="F92" s="83" t="s">
        <v>157</v>
      </c>
      <c r="G92" s="84" t="s">
        <v>377</v>
      </c>
      <c r="H92" s="84" t="s">
        <v>378</v>
      </c>
      <c r="I92" s="107" t="s">
        <v>379</v>
      </c>
      <c r="J92" s="107"/>
    </row>
    <row r="93" spans="2:10" ht="16.5" customHeight="1">
      <c r="B93" s="85"/>
      <c r="C93" s="108"/>
      <c r="D93" s="108"/>
      <c r="E93" s="81" t="s">
        <v>30</v>
      </c>
      <c r="F93" s="83" t="s">
        <v>42</v>
      </c>
      <c r="G93" s="84" t="s">
        <v>171</v>
      </c>
      <c r="H93" s="84" t="s">
        <v>380</v>
      </c>
      <c r="I93" s="107" t="s">
        <v>9</v>
      </c>
      <c r="J93" s="107"/>
    </row>
    <row r="94" spans="2:10" ht="19.5" customHeight="1">
      <c r="B94" s="77" t="s">
        <v>381</v>
      </c>
      <c r="C94" s="104"/>
      <c r="D94" s="104"/>
      <c r="E94" s="77"/>
      <c r="F94" s="78" t="s">
        <v>382</v>
      </c>
      <c r="G94" s="79" t="s">
        <v>383</v>
      </c>
      <c r="H94" s="79" t="s">
        <v>9</v>
      </c>
      <c r="I94" s="105" t="s">
        <v>383</v>
      </c>
      <c r="J94" s="105"/>
    </row>
    <row r="95" spans="2:10" ht="16.5" customHeight="1">
      <c r="B95" s="80"/>
      <c r="C95" s="106" t="s">
        <v>384</v>
      </c>
      <c r="D95" s="106"/>
      <c r="E95" s="82"/>
      <c r="F95" s="83" t="s">
        <v>385</v>
      </c>
      <c r="G95" s="84" t="s">
        <v>386</v>
      </c>
      <c r="H95" s="84" t="s">
        <v>387</v>
      </c>
      <c r="I95" s="107" t="s">
        <v>388</v>
      </c>
      <c r="J95" s="107"/>
    </row>
    <row r="96" spans="2:10" ht="16.5" customHeight="1">
      <c r="B96" s="85"/>
      <c r="C96" s="108"/>
      <c r="D96" s="108"/>
      <c r="E96" s="81" t="s">
        <v>30</v>
      </c>
      <c r="F96" s="83" t="s">
        <v>42</v>
      </c>
      <c r="G96" s="84" t="s">
        <v>389</v>
      </c>
      <c r="H96" s="84" t="s">
        <v>390</v>
      </c>
      <c r="I96" s="107" t="s">
        <v>391</v>
      </c>
      <c r="J96" s="107"/>
    </row>
    <row r="97" spans="2:10" ht="16.5" customHeight="1">
      <c r="B97" s="85"/>
      <c r="C97" s="108"/>
      <c r="D97" s="108"/>
      <c r="E97" s="81" t="s">
        <v>392</v>
      </c>
      <c r="F97" s="83" t="s">
        <v>393</v>
      </c>
      <c r="G97" s="84" t="s">
        <v>394</v>
      </c>
      <c r="H97" s="84" t="s">
        <v>395</v>
      </c>
      <c r="I97" s="107" t="s">
        <v>9</v>
      </c>
      <c r="J97" s="107"/>
    </row>
    <row r="98" spans="2:10" ht="16.5" customHeight="1">
      <c r="B98" s="80"/>
      <c r="C98" s="106" t="s">
        <v>396</v>
      </c>
      <c r="D98" s="106"/>
      <c r="E98" s="82"/>
      <c r="F98" s="83" t="s">
        <v>397</v>
      </c>
      <c r="G98" s="84" t="s">
        <v>398</v>
      </c>
      <c r="H98" s="84" t="s">
        <v>9</v>
      </c>
      <c r="I98" s="107" t="s">
        <v>398</v>
      </c>
      <c r="J98" s="107"/>
    </row>
    <row r="99" spans="2:10" ht="16.5" customHeight="1">
      <c r="B99" s="85"/>
      <c r="C99" s="108"/>
      <c r="D99" s="108"/>
      <c r="E99" s="81" t="s">
        <v>29</v>
      </c>
      <c r="F99" s="83" t="s">
        <v>157</v>
      </c>
      <c r="G99" s="84" t="s">
        <v>399</v>
      </c>
      <c r="H99" s="84" t="s">
        <v>159</v>
      </c>
      <c r="I99" s="107" t="s">
        <v>400</v>
      </c>
      <c r="J99" s="107"/>
    </row>
    <row r="100" spans="2:10" ht="16.5" customHeight="1">
      <c r="B100" s="85"/>
      <c r="C100" s="108"/>
      <c r="D100" s="108"/>
      <c r="E100" s="81" t="s">
        <v>30</v>
      </c>
      <c r="F100" s="83" t="s">
        <v>42</v>
      </c>
      <c r="G100" s="84" t="s">
        <v>401</v>
      </c>
      <c r="H100" s="84" t="s">
        <v>220</v>
      </c>
      <c r="I100" s="107" t="s">
        <v>402</v>
      </c>
      <c r="J100" s="107"/>
    </row>
    <row r="101" spans="2:10" ht="16.5" customHeight="1">
      <c r="B101" s="80"/>
      <c r="C101" s="106" t="s">
        <v>403</v>
      </c>
      <c r="D101" s="106"/>
      <c r="E101" s="82"/>
      <c r="F101" s="83" t="s">
        <v>404</v>
      </c>
      <c r="G101" s="84" t="s">
        <v>405</v>
      </c>
      <c r="H101" s="84" t="s">
        <v>340</v>
      </c>
      <c r="I101" s="107" t="s">
        <v>406</v>
      </c>
      <c r="J101" s="107"/>
    </row>
    <row r="102" spans="2:10" ht="16.5" customHeight="1">
      <c r="B102" s="85"/>
      <c r="C102" s="108"/>
      <c r="D102" s="108"/>
      <c r="E102" s="81" t="s">
        <v>288</v>
      </c>
      <c r="F102" s="83" t="s">
        <v>289</v>
      </c>
      <c r="G102" s="84" t="s">
        <v>268</v>
      </c>
      <c r="H102" s="84" t="s">
        <v>340</v>
      </c>
      <c r="I102" s="107" t="s">
        <v>407</v>
      </c>
      <c r="J102" s="107"/>
    </row>
    <row r="103" spans="2:10" ht="16.5" customHeight="1">
      <c r="B103" s="80"/>
      <c r="C103" s="106" t="s">
        <v>408</v>
      </c>
      <c r="D103" s="106"/>
      <c r="E103" s="82"/>
      <c r="F103" s="83" t="s">
        <v>409</v>
      </c>
      <c r="G103" s="84" t="s">
        <v>410</v>
      </c>
      <c r="H103" s="84" t="s">
        <v>190</v>
      </c>
      <c r="I103" s="107" t="s">
        <v>411</v>
      </c>
      <c r="J103" s="107"/>
    </row>
    <row r="104" spans="2:10" ht="16.5" customHeight="1">
      <c r="B104" s="85"/>
      <c r="C104" s="108"/>
      <c r="D104" s="108"/>
      <c r="E104" s="81" t="s">
        <v>288</v>
      </c>
      <c r="F104" s="83" t="s">
        <v>289</v>
      </c>
      <c r="G104" s="84" t="s">
        <v>200</v>
      </c>
      <c r="H104" s="84" t="s">
        <v>205</v>
      </c>
      <c r="I104" s="107" t="s">
        <v>149</v>
      </c>
      <c r="J104" s="107"/>
    </row>
    <row r="105" spans="2:10" ht="16.5" customHeight="1">
      <c r="B105" s="85"/>
      <c r="C105" s="108"/>
      <c r="D105" s="108"/>
      <c r="E105" s="81" t="s">
        <v>30</v>
      </c>
      <c r="F105" s="83" t="s">
        <v>42</v>
      </c>
      <c r="G105" s="84" t="s">
        <v>412</v>
      </c>
      <c r="H105" s="84" t="s">
        <v>220</v>
      </c>
      <c r="I105" s="107" t="s">
        <v>366</v>
      </c>
      <c r="J105" s="107"/>
    </row>
    <row r="106" spans="2:10" ht="16.5" customHeight="1">
      <c r="B106" s="80"/>
      <c r="C106" s="106" t="s">
        <v>413</v>
      </c>
      <c r="D106" s="106"/>
      <c r="E106" s="82"/>
      <c r="F106" s="83" t="s">
        <v>414</v>
      </c>
      <c r="G106" s="84" t="s">
        <v>415</v>
      </c>
      <c r="H106" s="84" t="s">
        <v>220</v>
      </c>
      <c r="I106" s="107" t="s">
        <v>416</v>
      </c>
      <c r="J106" s="107"/>
    </row>
    <row r="107" spans="2:10" ht="16.5" customHeight="1">
      <c r="B107" s="85"/>
      <c r="C107" s="108"/>
      <c r="D107" s="108"/>
      <c r="E107" s="81" t="s">
        <v>30</v>
      </c>
      <c r="F107" s="83" t="s">
        <v>42</v>
      </c>
      <c r="G107" s="84" t="s">
        <v>417</v>
      </c>
      <c r="H107" s="84" t="s">
        <v>220</v>
      </c>
      <c r="I107" s="107" t="s">
        <v>418</v>
      </c>
      <c r="J107" s="107"/>
    </row>
    <row r="108" spans="2:10" ht="16.5" customHeight="1">
      <c r="B108" s="80"/>
      <c r="C108" s="106" t="s">
        <v>419</v>
      </c>
      <c r="D108" s="106"/>
      <c r="E108" s="82"/>
      <c r="F108" s="83" t="s">
        <v>122</v>
      </c>
      <c r="G108" s="84" t="s">
        <v>420</v>
      </c>
      <c r="H108" s="84" t="s">
        <v>200</v>
      </c>
      <c r="I108" s="107" t="s">
        <v>421</v>
      </c>
      <c r="J108" s="107"/>
    </row>
    <row r="109" spans="2:10" ht="16.5" customHeight="1">
      <c r="B109" s="85"/>
      <c r="C109" s="108"/>
      <c r="D109" s="108"/>
      <c r="E109" s="81" t="s">
        <v>30</v>
      </c>
      <c r="F109" s="83" t="s">
        <v>42</v>
      </c>
      <c r="G109" s="84" t="s">
        <v>422</v>
      </c>
      <c r="H109" s="84" t="s">
        <v>200</v>
      </c>
      <c r="I109" s="107" t="s">
        <v>423</v>
      </c>
      <c r="J109" s="107"/>
    </row>
    <row r="110" spans="2:10" ht="5.25" customHeight="1">
      <c r="B110" s="109"/>
      <c r="C110" s="109"/>
      <c r="D110" s="109"/>
      <c r="E110" s="109"/>
      <c r="F110" s="102"/>
      <c r="G110" s="102"/>
      <c r="H110" s="102"/>
      <c r="I110" s="102"/>
      <c r="J110" s="102"/>
    </row>
    <row r="111" spans="2:10" ht="16.5" customHeight="1">
      <c r="B111" s="110" t="s">
        <v>12</v>
      </c>
      <c r="C111" s="110"/>
      <c r="D111" s="110"/>
      <c r="E111" s="110"/>
      <c r="F111" s="111"/>
      <c r="G111" s="36" t="s">
        <v>68</v>
      </c>
      <c r="H111" s="36" t="s">
        <v>128</v>
      </c>
      <c r="I111" s="100" t="s">
        <v>424</v>
      </c>
      <c r="J111" s="100"/>
    </row>
    <row r="112" spans="2:10" ht="15" customHeight="1">
      <c r="B112" s="42"/>
      <c r="C112" s="42"/>
      <c r="D112" s="42"/>
      <c r="E112" s="42"/>
      <c r="F112" s="63" t="s">
        <v>20</v>
      </c>
      <c r="G112" s="35"/>
      <c r="H112" s="35"/>
      <c r="I112" s="96"/>
      <c r="J112" s="96"/>
    </row>
    <row r="113" spans="2:10" ht="15" customHeight="1">
      <c r="B113" s="42"/>
      <c r="C113" s="42"/>
      <c r="D113" s="42"/>
      <c r="E113" s="42"/>
      <c r="F113" s="34" t="s">
        <v>45</v>
      </c>
      <c r="G113" s="35">
        <v>17478779.56</v>
      </c>
      <c r="H113" s="35">
        <v>326116.9</v>
      </c>
      <c r="I113" s="96">
        <f>G113+H113</f>
        <v>17804896.459999997</v>
      </c>
      <c r="J113" s="96"/>
    </row>
    <row r="114" spans="2:10" ht="15" customHeight="1">
      <c r="B114" s="42"/>
      <c r="C114" s="42"/>
      <c r="D114" s="42"/>
      <c r="E114" s="42"/>
      <c r="F114" s="34" t="s">
        <v>46</v>
      </c>
      <c r="G114" s="35">
        <v>2962498</v>
      </c>
      <c r="H114" s="35">
        <v>0</v>
      </c>
      <c r="I114" s="96">
        <f>G114+H114</f>
        <v>2962498</v>
      </c>
      <c r="J114" s="96"/>
    </row>
  </sheetData>
  <sheetProtection/>
  <mergeCells count="224">
    <mergeCell ref="I112:J112"/>
    <mergeCell ref="I113:J113"/>
    <mergeCell ref="I114:J114"/>
    <mergeCell ref="C109:D109"/>
    <mergeCell ref="I109:J109"/>
    <mergeCell ref="B110:E110"/>
    <mergeCell ref="F110:J110"/>
    <mergeCell ref="B111:F111"/>
    <mergeCell ref="I111:J111"/>
    <mergeCell ref="C106:D106"/>
    <mergeCell ref="I106:J106"/>
    <mergeCell ref="C107:D107"/>
    <mergeCell ref="I107:J107"/>
    <mergeCell ref="C108:D108"/>
    <mergeCell ref="I108:J108"/>
    <mergeCell ref="C103:D103"/>
    <mergeCell ref="I103:J103"/>
    <mergeCell ref="C104:D104"/>
    <mergeCell ref="I104:J104"/>
    <mergeCell ref="C105:D105"/>
    <mergeCell ref="I105:J105"/>
    <mergeCell ref="C100:D100"/>
    <mergeCell ref="I100:J100"/>
    <mergeCell ref="C101:D101"/>
    <mergeCell ref="I101:J101"/>
    <mergeCell ref="C102:D102"/>
    <mergeCell ref="I102:J102"/>
    <mergeCell ref="C97:D97"/>
    <mergeCell ref="I97:J97"/>
    <mergeCell ref="C98:D98"/>
    <mergeCell ref="I98:J98"/>
    <mergeCell ref="C99:D99"/>
    <mergeCell ref="I99:J99"/>
    <mergeCell ref="C94:D94"/>
    <mergeCell ref="I94:J94"/>
    <mergeCell ref="C95:D95"/>
    <mergeCell ref="I95:J95"/>
    <mergeCell ref="C96:D96"/>
    <mergeCell ref="I96:J96"/>
    <mergeCell ref="C91:D91"/>
    <mergeCell ref="I91:J91"/>
    <mergeCell ref="C92:D92"/>
    <mergeCell ref="I92:J92"/>
    <mergeCell ref="C93:D93"/>
    <mergeCell ref="I93:J93"/>
    <mergeCell ref="C88:D88"/>
    <mergeCell ref="I88:J88"/>
    <mergeCell ref="C89:D89"/>
    <mergeCell ref="I89:J89"/>
    <mergeCell ref="C90:D90"/>
    <mergeCell ref="I90:J90"/>
    <mergeCell ref="C85:D85"/>
    <mergeCell ref="I85:J85"/>
    <mergeCell ref="C86:D86"/>
    <mergeCell ref="I86:J86"/>
    <mergeCell ref="C87:D87"/>
    <mergeCell ref="I87:J87"/>
    <mergeCell ref="C82:D82"/>
    <mergeCell ref="I82:J82"/>
    <mergeCell ref="C83:D83"/>
    <mergeCell ref="I83:J83"/>
    <mergeCell ref="C84:D84"/>
    <mergeCell ref="I84:J84"/>
    <mergeCell ref="C79:D79"/>
    <mergeCell ref="I79:J79"/>
    <mergeCell ref="C80:D80"/>
    <mergeCell ref="I80:J80"/>
    <mergeCell ref="C81:D81"/>
    <mergeCell ref="I81:J81"/>
    <mergeCell ref="C76:D76"/>
    <mergeCell ref="I76:J76"/>
    <mergeCell ref="C77:D77"/>
    <mergeCell ref="I77:J77"/>
    <mergeCell ref="C78:D78"/>
    <mergeCell ref="I78:J78"/>
    <mergeCell ref="C73:D73"/>
    <mergeCell ref="I73:J73"/>
    <mergeCell ref="C74:D74"/>
    <mergeCell ref="I74:J74"/>
    <mergeCell ref="C75:D75"/>
    <mergeCell ref="I75:J75"/>
    <mergeCell ref="C70:D70"/>
    <mergeCell ref="I70:J70"/>
    <mergeCell ref="C71:D71"/>
    <mergeCell ref="I71:J71"/>
    <mergeCell ref="C72:D72"/>
    <mergeCell ref="I72:J72"/>
    <mergeCell ref="C67:D67"/>
    <mergeCell ref="I67:J67"/>
    <mergeCell ref="C68:D68"/>
    <mergeCell ref="I68:J68"/>
    <mergeCell ref="C69:D69"/>
    <mergeCell ref="I69:J69"/>
    <mergeCell ref="C64:D64"/>
    <mergeCell ref="I64:J64"/>
    <mergeCell ref="C65:D65"/>
    <mergeCell ref="I65:J65"/>
    <mergeCell ref="C66:D66"/>
    <mergeCell ref="I66:J66"/>
    <mergeCell ref="C61:D61"/>
    <mergeCell ref="I61:J61"/>
    <mergeCell ref="C62:D62"/>
    <mergeCell ref="I62:J62"/>
    <mergeCell ref="C63:D63"/>
    <mergeCell ref="I63:J63"/>
    <mergeCell ref="C58:D58"/>
    <mergeCell ref="I58:J58"/>
    <mergeCell ref="C59:D59"/>
    <mergeCell ref="I59:J59"/>
    <mergeCell ref="C60:D60"/>
    <mergeCell ref="I60:J60"/>
    <mergeCell ref="C56:D56"/>
    <mergeCell ref="I56:J56"/>
    <mergeCell ref="C57:D57"/>
    <mergeCell ref="I57:J57"/>
    <mergeCell ref="C53:D53"/>
    <mergeCell ref="I53:J53"/>
    <mergeCell ref="C54:D54"/>
    <mergeCell ref="I54:J54"/>
    <mergeCell ref="C55:D55"/>
    <mergeCell ref="I55:J55"/>
    <mergeCell ref="C50:D50"/>
    <mergeCell ref="I50:J50"/>
    <mergeCell ref="C51:D51"/>
    <mergeCell ref="I51:J51"/>
    <mergeCell ref="C52:D52"/>
    <mergeCell ref="I52:J52"/>
    <mergeCell ref="C47:D47"/>
    <mergeCell ref="I47:J47"/>
    <mergeCell ref="C48:D48"/>
    <mergeCell ref="I48:J48"/>
    <mergeCell ref="C49:D49"/>
    <mergeCell ref="I49:J49"/>
    <mergeCell ref="C44:D44"/>
    <mergeCell ref="I44:J44"/>
    <mergeCell ref="C45:D45"/>
    <mergeCell ref="I45:J45"/>
    <mergeCell ref="C46:D46"/>
    <mergeCell ref="I46:J46"/>
    <mergeCell ref="C41:D41"/>
    <mergeCell ref="I41:J41"/>
    <mergeCell ref="C42:D42"/>
    <mergeCell ref="I42:J42"/>
    <mergeCell ref="C43:D43"/>
    <mergeCell ref="I43:J43"/>
    <mergeCell ref="C38:D38"/>
    <mergeCell ref="I38:J38"/>
    <mergeCell ref="C39:D39"/>
    <mergeCell ref="I39:J39"/>
    <mergeCell ref="C40:D40"/>
    <mergeCell ref="I40:J40"/>
    <mergeCell ref="C35:D35"/>
    <mergeCell ref="I35:J35"/>
    <mergeCell ref="C36:D36"/>
    <mergeCell ref="I36:J36"/>
    <mergeCell ref="C37:D37"/>
    <mergeCell ref="I37:J37"/>
    <mergeCell ref="C32:D32"/>
    <mergeCell ref="I32:J32"/>
    <mergeCell ref="C33:D33"/>
    <mergeCell ref="I33:J33"/>
    <mergeCell ref="C34:D34"/>
    <mergeCell ref="I34:J34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C28:D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C18:D18"/>
    <mergeCell ref="I18:J18"/>
    <mergeCell ref="C19:D19"/>
    <mergeCell ref="I19:J19"/>
    <mergeCell ref="C14:D14"/>
    <mergeCell ref="I14:J14"/>
    <mergeCell ref="C15:D15"/>
    <mergeCell ref="I15:J15"/>
    <mergeCell ref="C16:D16"/>
    <mergeCell ref="I16:J16"/>
    <mergeCell ref="C11:D11"/>
    <mergeCell ref="I11:J11"/>
    <mergeCell ref="C12:D12"/>
    <mergeCell ref="I12:J12"/>
    <mergeCell ref="C13:D13"/>
    <mergeCell ref="I13:J13"/>
    <mergeCell ref="C8:D8"/>
    <mergeCell ref="I8:J8"/>
    <mergeCell ref="C9:D9"/>
    <mergeCell ref="I9:J9"/>
    <mergeCell ref="C10:D10"/>
    <mergeCell ref="I10:J10"/>
    <mergeCell ref="C5:D5"/>
    <mergeCell ref="I5:J5"/>
    <mergeCell ref="C6:D6"/>
    <mergeCell ref="I6:J6"/>
    <mergeCell ref="C7:D7"/>
    <mergeCell ref="I7:J7"/>
    <mergeCell ref="A1:J1"/>
    <mergeCell ref="B2:G2"/>
    <mergeCell ref="H2:J2"/>
    <mergeCell ref="C3:D3"/>
    <mergeCell ref="I3:J3"/>
    <mergeCell ref="C4:D4"/>
    <mergeCell ref="I4:J4"/>
  </mergeCells>
  <printOptions/>
  <pageMargins left="0.5118110236220472" right="0.5118110236220472" top="1.1" bottom="0.7480314960629921" header="0.53" footer="0.31496062992125984"/>
  <pageSetup horizontalDpi="600" verticalDpi="600" orientation="landscape" r:id="rId1"/>
  <headerFooter>
    <oddHeader>&amp;R&amp;"Arial,Pogrubiony"&amp;10Załącznik Nr 2&amp;"Arial,Normalny"&amp;9
do Zarządzenia Nr 76/2015 Burmistrza Miasta Radziejów z dnia  20 listopada 2015 roku
w sprawie zmian w budżecie Miasta Radziejów na 2015 rok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118"/>
  <sheetViews>
    <sheetView zoomScalePageLayoutView="0" workbookViewId="0" topLeftCell="A1">
      <selection activeCell="G89" sqref="G89"/>
    </sheetView>
  </sheetViews>
  <sheetFormatPr defaultColWidth="9.33203125" defaultRowHeight="12.75"/>
  <cols>
    <col min="1" max="1" width="7.33203125" style="2" customWidth="1"/>
    <col min="2" max="2" width="11.16015625" style="2" customWidth="1"/>
    <col min="3" max="3" width="8.66015625" style="2" customWidth="1"/>
    <col min="4" max="4" width="16" style="2" customWidth="1"/>
    <col min="5" max="5" width="17.66015625" style="2" customWidth="1"/>
    <col min="6" max="6" width="16.66015625" style="2" customWidth="1"/>
    <col min="7" max="7" width="17.66015625" style="2" customWidth="1"/>
    <col min="8" max="8" width="14.83203125" style="2" customWidth="1"/>
    <col min="9" max="24" width="9.33203125" style="1" customWidth="1"/>
    <col min="25" max="16384" width="9.33203125" style="2" customWidth="1"/>
  </cols>
  <sheetData>
    <row r="1" spans="1:8" ht="55.5" customHeight="1">
      <c r="A1" s="119" t="s">
        <v>13</v>
      </c>
      <c r="B1" s="119"/>
      <c r="C1" s="119"/>
      <c r="D1" s="119"/>
      <c r="E1" s="119"/>
      <c r="F1" s="119"/>
      <c r="G1" s="119"/>
      <c r="H1" s="119"/>
    </row>
    <row r="2" spans="1:8" ht="10.5" customHeight="1">
      <c r="A2" s="3"/>
      <c r="B2" s="3"/>
      <c r="C2" s="3"/>
      <c r="D2" s="3"/>
      <c r="E2" s="3"/>
      <c r="F2" s="3"/>
      <c r="H2" s="4" t="s">
        <v>14</v>
      </c>
    </row>
    <row r="3" spans="1:8" ht="12.75" customHeight="1">
      <c r="A3" s="120" t="s">
        <v>0</v>
      </c>
      <c r="B3" s="120" t="s">
        <v>1</v>
      </c>
      <c r="C3" s="120" t="s">
        <v>15</v>
      </c>
      <c r="D3" s="112" t="s">
        <v>16</v>
      </c>
      <c r="E3" s="112" t="s">
        <v>17</v>
      </c>
      <c r="F3" s="112" t="s">
        <v>18</v>
      </c>
      <c r="G3" s="112"/>
      <c r="H3" s="112"/>
    </row>
    <row r="4" spans="1:8" ht="12.75" customHeight="1">
      <c r="A4" s="120"/>
      <c r="B4" s="120"/>
      <c r="C4" s="120"/>
      <c r="D4" s="112"/>
      <c r="E4" s="112"/>
      <c r="F4" s="112" t="s">
        <v>19</v>
      </c>
      <c r="G4" s="5" t="s">
        <v>20</v>
      </c>
      <c r="H4" s="112" t="s">
        <v>21</v>
      </c>
    </row>
    <row r="5" spans="1:8" ht="33.75">
      <c r="A5" s="120"/>
      <c r="B5" s="120"/>
      <c r="C5" s="120"/>
      <c r="D5" s="112"/>
      <c r="E5" s="112"/>
      <c r="F5" s="112"/>
      <c r="G5" s="6" t="s">
        <v>47</v>
      </c>
      <c r="H5" s="112"/>
    </row>
    <row r="6" spans="1:8" ht="11.2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</row>
    <row r="7" spans="1:8" ht="18" customHeight="1">
      <c r="A7" s="8" t="s">
        <v>22</v>
      </c>
      <c r="B7" s="8" t="s">
        <v>23</v>
      </c>
      <c r="C7" s="9"/>
      <c r="D7" s="32">
        <f>SUM(D8:D14)</f>
        <v>14181.81</v>
      </c>
      <c r="E7" s="32">
        <f>SUM(E8:E14)</f>
        <v>14181.81</v>
      </c>
      <c r="F7" s="32">
        <f>SUM(F8:F14)</f>
        <v>14181.81</v>
      </c>
      <c r="G7" s="32">
        <f>SUM(G8:G14)</f>
        <v>83.69</v>
      </c>
      <c r="H7" s="32">
        <f>SUM(H8:H14)</f>
        <v>0</v>
      </c>
    </row>
    <row r="8" spans="1:24" s="13" customFormat="1" ht="18" customHeight="1">
      <c r="A8" s="10"/>
      <c r="B8" s="11"/>
      <c r="C8" s="11">
        <v>2010</v>
      </c>
      <c r="D8" s="43">
        <v>14181.81</v>
      </c>
      <c r="E8" s="43"/>
      <c r="F8" s="43"/>
      <c r="G8" s="43"/>
      <c r="H8" s="43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s="13" customFormat="1" ht="18" customHeight="1">
      <c r="A9" s="10"/>
      <c r="B9" s="11"/>
      <c r="C9" s="11">
        <v>4010</v>
      </c>
      <c r="D9" s="43"/>
      <c r="E9" s="43">
        <v>70</v>
      </c>
      <c r="F9" s="43">
        <v>70</v>
      </c>
      <c r="G9" s="43">
        <v>70</v>
      </c>
      <c r="H9" s="43">
        <v>0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3" customFormat="1" ht="18" customHeight="1">
      <c r="A10" s="10"/>
      <c r="B10" s="11"/>
      <c r="C10" s="11">
        <v>4110</v>
      </c>
      <c r="D10" s="43"/>
      <c r="E10" s="43">
        <v>11.97</v>
      </c>
      <c r="F10" s="43">
        <v>11.97</v>
      </c>
      <c r="G10" s="43">
        <v>11.97</v>
      </c>
      <c r="H10" s="43">
        <v>0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 s="13" customFormat="1" ht="18" customHeight="1">
      <c r="A11" s="10"/>
      <c r="B11" s="11"/>
      <c r="C11" s="11">
        <v>4120</v>
      </c>
      <c r="D11" s="43"/>
      <c r="E11" s="43">
        <v>1.72</v>
      </c>
      <c r="F11" s="43">
        <v>1.72</v>
      </c>
      <c r="G11" s="43">
        <v>1.72</v>
      </c>
      <c r="H11" s="43">
        <v>0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s="13" customFormat="1" ht="18" customHeight="1">
      <c r="A12" s="10"/>
      <c r="B12" s="11"/>
      <c r="C12" s="11">
        <v>4210</v>
      </c>
      <c r="D12" s="43"/>
      <c r="E12" s="43">
        <v>23.06</v>
      </c>
      <c r="F12" s="43">
        <v>23.06</v>
      </c>
      <c r="G12" s="43">
        <v>0</v>
      </c>
      <c r="H12" s="43">
        <v>0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s="13" customFormat="1" ht="18" customHeight="1">
      <c r="A13" s="10"/>
      <c r="B13" s="11"/>
      <c r="C13" s="11">
        <v>4300</v>
      </c>
      <c r="D13" s="43"/>
      <c r="E13" s="43">
        <v>171.33</v>
      </c>
      <c r="F13" s="43">
        <v>171.33</v>
      </c>
      <c r="G13" s="43">
        <v>0</v>
      </c>
      <c r="H13" s="43">
        <v>0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1:24" s="13" customFormat="1" ht="18" customHeight="1">
      <c r="A14" s="10"/>
      <c r="B14" s="11"/>
      <c r="C14" s="11">
        <v>4430</v>
      </c>
      <c r="D14" s="43"/>
      <c r="E14" s="43">
        <v>13903.73</v>
      </c>
      <c r="F14" s="43">
        <v>13903.73</v>
      </c>
      <c r="G14" s="43">
        <v>0</v>
      </c>
      <c r="H14" s="43">
        <v>0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8" ht="18" customHeight="1">
      <c r="A15" s="14">
        <v>750</v>
      </c>
      <c r="B15" s="9"/>
      <c r="C15" s="9"/>
      <c r="D15" s="32">
        <f>SUM(D16)</f>
        <v>126669</v>
      </c>
      <c r="E15" s="32">
        <f>SUM(E16)</f>
        <v>126669</v>
      </c>
      <c r="F15" s="32">
        <f>SUM(F16)</f>
        <v>126669</v>
      </c>
      <c r="G15" s="32">
        <f>SUM(G16)</f>
        <v>120020</v>
      </c>
      <c r="H15" s="32">
        <f>SUM(H16)</f>
        <v>0</v>
      </c>
    </row>
    <row r="16" spans="1:24" s="17" customFormat="1" ht="18" customHeight="1">
      <c r="A16" s="15"/>
      <c r="B16" s="38">
        <v>75011</v>
      </c>
      <c r="C16" s="38"/>
      <c r="D16" s="37">
        <f>SUM(D17:D22)</f>
        <v>126669</v>
      </c>
      <c r="E16" s="37">
        <f>SUM(E17:E27)</f>
        <v>126669</v>
      </c>
      <c r="F16" s="37">
        <f>SUM(F17:F27)</f>
        <v>126669</v>
      </c>
      <c r="G16" s="37">
        <f>SUM(G17:G27)</f>
        <v>120020</v>
      </c>
      <c r="H16" s="37">
        <f>SUM(H17:H22)</f>
        <v>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17" customFormat="1" ht="18" customHeight="1">
      <c r="A17" s="15"/>
      <c r="B17" s="38"/>
      <c r="C17" s="38">
        <v>2010</v>
      </c>
      <c r="D17" s="37">
        <f>121300+5369</f>
        <v>126669</v>
      </c>
      <c r="E17" s="37"/>
      <c r="F17" s="37"/>
      <c r="G17" s="37"/>
      <c r="H17" s="37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17" customFormat="1" ht="18" customHeight="1">
      <c r="A18" s="15"/>
      <c r="B18" s="38"/>
      <c r="C18" s="38">
        <v>3020</v>
      </c>
      <c r="D18" s="37"/>
      <c r="E18" s="37">
        <v>850</v>
      </c>
      <c r="F18" s="37">
        <v>850</v>
      </c>
      <c r="G18" s="37">
        <v>0</v>
      </c>
      <c r="H18" s="37"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17" customFormat="1" ht="18" customHeight="1">
      <c r="A19" s="15"/>
      <c r="B19" s="38"/>
      <c r="C19" s="38">
        <v>4010</v>
      </c>
      <c r="D19" s="37"/>
      <c r="E19" s="37">
        <f>92935+1500</f>
        <v>94435</v>
      </c>
      <c r="F19" s="37">
        <f>92935+1500</f>
        <v>94435</v>
      </c>
      <c r="G19" s="37">
        <f>92935+1500</f>
        <v>94435</v>
      </c>
      <c r="H19" s="37"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17" customFormat="1" ht="18" customHeight="1">
      <c r="A20" s="15"/>
      <c r="B20" s="38"/>
      <c r="C20" s="38">
        <v>4040</v>
      </c>
      <c r="D20" s="37"/>
      <c r="E20" s="37">
        <v>6146.49</v>
      </c>
      <c r="F20" s="37">
        <v>6146.49</v>
      </c>
      <c r="G20" s="37">
        <v>6146.49</v>
      </c>
      <c r="H20" s="37"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17" customFormat="1" ht="18" customHeight="1">
      <c r="A21" s="15"/>
      <c r="B21" s="38"/>
      <c r="C21" s="38">
        <v>4110</v>
      </c>
      <c r="D21" s="37"/>
      <c r="E21" s="37">
        <f>17032.51+360</f>
        <v>17392.51</v>
      </c>
      <c r="F21" s="37">
        <f>17032.51+360</f>
        <v>17392.51</v>
      </c>
      <c r="G21" s="37">
        <f>17032.51+360</f>
        <v>17392.51</v>
      </c>
      <c r="H21" s="37"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s="17" customFormat="1" ht="18" customHeight="1">
      <c r="A22" s="15"/>
      <c r="B22" s="38"/>
      <c r="C22" s="38">
        <v>4120</v>
      </c>
      <c r="D22" s="37"/>
      <c r="E22" s="37">
        <f>2002+44</f>
        <v>2046</v>
      </c>
      <c r="F22" s="37">
        <f>2002+44</f>
        <v>2046</v>
      </c>
      <c r="G22" s="37">
        <f>2002+44</f>
        <v>2046</v>
      </c>
      <c r="H22" s="37"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s="17" customFormat="1" ht="18" customHeight="1">
      <c r="A23" s="15"/>
      <c r="B23" s="38"/>
      <c r="C23" s="38">
        <v>4210</v>
      </c>
      <c r="D23" s="37"/>
      <c r="E23" s="37">
        <f>450+1000</f>
        <v>1450</v>
      </c>
      <c r="F23" s="37">
        <f>450+1000</f>
        <v>1450</v>
      </c>
      <c r="G23" s="37">
        <v>0</v>
      </c>
      <c r="H23" s="37"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s="17" customFormat="1" ht="18" customHeight="1">
      <c r="A24" s="15"/>
      <c r="B24" s="38"/>
      <c r="C24" s="38">
        <v>4240</v>
      </c>
      <c r="D24" s="37"/>
      <c r="E24" s="37">
        <v>245</v>
      </c>
      <c r="F24" s="37">
        <v>245</v>
      </c>
      <c r="G24" s="37">
        <v>0</v>
      </c>
      <c r="H24" s="37"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s="17" customFormat="1" ht="18" customHeight="1">
      <c r="A25" s="15"/>
      <c r="B25" s="38"/>
      <c r="C25" s="38">
        <v>4300</v>
      </c>
      <c r="D25" s="37"/>
      <c r="E25" s="37">
        <v>1327.56</v>
      </c>
      <c r="F25" s="37">
        <v>1327.56</v>
      </c>
      <c r="G25" s="37">
        <v>0</v>
      </c>
      <c r="H25" s="37"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s="17" customFormat="1" ht="18" customHeight="1">
      <c r="A26" s="15"/>
      <c r="B26" s="38"/>
      <c r="C26" s="38">
        <v>4380</v>
      </c>
      <c r="D26" s="37"/>
      <c r="E26" s="37">
        <v>42.44</v>
      </c>
      <c r="F26" s="37">
        <v>42.44</v>
      </c>
      <c r="G26" s="37">
        <v>0</v>
      </c>
      <c r="H26" s="37">
        <v>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s="17" customFormat="1" ht="18" customHeight="1">
      <c r="A27" s="15"/>
      <c r="B27" s="38"/>
      <c r="C27" s="38">
        <v>4440</v>
      </c>
      <c r="D27" s="37"/>
      <c r="E27" s="37">
        <v>2734</v>
      </c>
      <c r="F27" s="37">
        <v>2734</v>
      </c>
      <c r="G27" s="37">
        <v>0</v>
      </c>
      <c r="H27" s="37"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s="17" customFormat="1" ht="18" customHeight="1">
      <c r="A28" s="18">
        <v>751</v>
      </c>
      <c r="B28" s="19"/>
      <c r="C28" s="19"/>
      <c r="D28" s="33">
        <f>D29+D35+D55+D45</f>
        <v>60323</v>
      </c>
      <c r="E28" s="33">
        <f>E29+E35+E55+E45</f>
        <v>60323</v>
      </c>
      <c r="F28" s="33">
        <f>F29+F35+F55+F45</f>
        <v>60323</v>
      </c>
      <c r="G28" s="33">
        <f>G29+G35+G55+G45</f>
        <v>14387</v>
      </c>
      <c r="H28" s="33">
        <f>H29+H35+H55+H45</f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17" customFormat="1" ht="18" customHeight="1">
      <c r="A29" s="15"/>
      <c r="B29" s="38">
        <v>75101</v>
      </c>
      <c r="C29" s="38"/>
      <c r="D29" s="37">
        <v>1150</v>
      </c>
      <c r="E29" s="37">
        <f>SUM(E31:E33)</f>
        <v>1150</v>
      </c>
      <c r="F29" s="37">
        <f>SUM(F31:F33)</f>
        <v>1150</v>
      </c>
      <c r="G29" s="37">
        <f>SUM(G31:G33)</f>
        <v>1150</v>
      </c>
      <c r="H29" s="37">
        <f>SUM(H31:H33)</f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17" customFormat="1" ht="18" customHeight="1">
      <c r="A30" s="15"/>
      <c r="B30" s="38"/>
      <c r="C30" s="38">
        <v>2010</v>
      </c>
      <c r="D30" s="37">
        <v>1150</v>
      </c>
      <c r="E30" s="37"/>
      <c r="F30" s="37"/>
      <c r="G30" s="37"/>
      <c r="H30" s="37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17" customFormat="1" ht="18" customHeight="1">
      <c r="A31" s="15"/>
      <c r="B31" s="38"/>
      <c r="C31" s="38" t="s">
        <v>24</v>
      </c>
      <c r="D31" s="37"/>
      <c r="E31" s="37">
        <v>960</v>
      </c>
      <c r="F31" s="37">
        <v>960</v>
      </c>
      <c r="G31" s="37">
        <v>960</v>
      </c>
      <c r="H31" s="37"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17" customFormat="1" ht="18" customHeight="1">
      <c r="A32" s="15"/>
      <c r="B32" s="38"/>
      <c r="C32" s="38">
        <v>4110</v>
      </c>
      <c r="D32" s="37"/>
      <c r="E32" s="37">
        <v>166</v>
      </c>
      <c r="F32" s="37">
        <v>166</v>
      </c>
      <c r="G32" s="37">
        <v>166</v>
      </c>
      <c r="H32" s="37"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17" customFormat="1" ht="18" customHeight="1">
      <c r="A33" s="15"/>
      <c r="B33" s="38"/>
      <c r="C33" s="38">
        <v>4120</v>
      </c>
      <c r="D33" s="37"/>
      <c r="E33" s="37">
        <v>24</v>
      </c>
      <c r="F33" s="37">
        <v>24</v>
      </c>
      <c r="G33" s="37">
        <v>24</v>
      </c>
      <c r="H33" s="37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17" customFormat="1" ht="12.75" customHeight="1" hidden="1">
      <c r="A34" s="15"/>
      <c r="B34" s="38"/>
      <c r="C34" s="38"/>
      <c r="D34" s="37"/>
      <c r="E34" s="37"/>
      <c r="F34" s="37"/>
      <c r="G34" s="37"/>
      <c r="H34" s="37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17" customFormat="1" ht="18" customHeight="1">
      <c r="A35" s="15"/>
      <c r="B35" s="38">
        <v>75107</v>
      </c>
      <c r="C35" s="38"/>
      <c r="D35" s="37">
        <f>D36</f>
        <v>29299</v>
      </c>
      <c r="E35" s="37">
        <f>SUM(E36:E44)</f>
        <v>29299</v>
      </c>
      <c r="F35" s="37">
        <f>SUM(F36:F44)</f>
        <v>29299</v>
      </c>
      <c r="G35" s="37">
        <f>SUM(G36:G44)</f>
        <v>5878</v>
      </c>
      <c r="H35" s="37">
        <f>SUM(H36:H44)</f>
        <v>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17" customFormat="1" ht="18" customHeight="1">
      <c r="A36" s="15"/>
      <c r="B36" s="38"/>
      <c r="C36" s="38">
        <v>2010</v>
      </c>
      <c r="D36" s="37">
        <v>29299</v>
      </c>
      <c r="E36" s="37"/>
      <c r="F36" s="37"/>
      <c r="G36" s="37"/>
      <c r="H36" s="37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17" customFormat="1" ht="18" customHeight="1">
      <c r="A37" s="15"/>
      <c r="B37" s="38"/>
      <c r="C37" s="38">
        <v>3030</v>
      </c>
      <c r="D37" s="37"/>
      <c r="E37" s="37">
        <v>17200</v>
      </c>
      <c r="F37" s="37">
        <v>17200</v>
      </c>
      <c r="G37" s="37">
        <v>0</v>
      </c>
      <c r="H37" s="37">
        <v>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s="17" customFormat="1" ht="18" customHeight="1">
      <c r="A38" s="15"/>
      <c r="B38" s="38"/>
      <c r="C38" s="38">
        <v>4010</v>
      </c>
      <c r="D38" s="37"/>
      <c r="E38" s="37">
        <v>800</v>
      </c>
      <c r="F38" s="37">
        <v>800</v>
      </c>
      <c r="G38" s="37">
        <v>800</v>
      </c>
      <c r="H38" s="37">
        <v>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s="17" customFormat="1" ht="18" customHeight="1">
      <c r="A39" s="15"/>
      <c r="B39" s="38"/>
      <c r="C39" s="38">
        <v>4110</v>
      </c>
      <c r="D39" s="37"/>
      <c r="E39" s="37">
        <v>741</v>
      </c>
      <c r="F39" s="37">
        <v>741</v>
      </c>
      <c r="G39" s="37">
        <v>741</v>
      </c>
      <c r="H39" s="37">
        <v>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s="17" customFormat="1" ht="18" customHeight="1">
      <c r="A40" s="15"/>
      <c r="B40" s="38"/>
      <c r="C40" s="38">
        <v>4120</v>
      </c>
      <c r="D40" s="37"/>
      <c r="E40" s="37">
        <v>107</v>
      </c>
      <c r="F40" s="37">
        <v>107</v>
      </c>
      <c r="G40" s="37">
        <v>107</v>
      </c>
      <c r="H40" s="37">
        <v>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s="17" customFormat="1" ht="18" customHeight="1">
      <c r="A41" s="15"/>
      <c r="B41" s="38"/>
      <c r="C41" s="38">
        <v>4170</v>
      </c>
      <c r="D41" s="37"/>
      <c r="E41" s="37">
        <v>4230</v>
      </c>
      <c r="F41" s="37">
        <v>4230</v>
      </c>
      <c r="G41" s="37">
        <v>4230</v>
      </c>
      <c r="H41" s="37">
        <v>0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s="17" customFormat="1" ht="18" customHeight="1">
      <c r="A42" s="15"/>
      <c r="B42" s="38"/>
      <c r="C42" s="38">
        <v>4210</v>
      </c>
      <c r="D42" s="37"/>
      <c r="E42" s="37">
        <v>5456</v>
      </c>
      <c r="F42" s="37">
        <v>5456</v>
      </c>
      <c r="G42" s="37">
        <v>0</v>
      </c>
      <c r="H42" s="37">
        <v>0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s="17" customFormat="1" ht="18" customHeight="1">
      <c r="A43" s="15"/>
      <c r="B43" s="38"/>
      <c r="C43" s="38">
        <v>4300</v>
      </c>
      <c r="D43" s="37"/>
      <c r="E43" s="37">
        <v>600</v>
      </c>
      <c r="F43" s="37">
        <v>600</v>
      </c>
      <c r="G43" s="37">
        <v>0</v>
      </c>
      <c r="H43" s="37">
        <v>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s="17" customFormat="1" ht="18" customHeight="1">
      <c r="A44" s="15"/>
      <c r="B44" s="38"/>
      <c r="C44" s="38">
        <v>4410</v>
      </c>
      <c r="D44" s="37"/>
      <c r="E44" s="37">
        <v>165</v>
      </c>
      <c r="F44" s="37">
        <v>165</v>
      </c>
      <c r="G44" s="37">
        <v>0</v>
      </c>
      <c r="H44" s="37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s="17" customFormat="1" ht="18" customHeight="1">
      <c r="A45" s="15"/>
      <c r="B45" s="38">
        <v>75108</v>
      </c>
      <c r="C45" s="38"/>
      <c r="D45" s="37">
        <f>D46</f>
        <v>15400</v>
      </c>
      <c r="E45" s="37">
        <f>SUM(E47:E54)</f>
        <v>15400</v>
      </c>
      <c r="F45" s="37">
        <f>SUM(F47:F54)</f>
        <v>15400</v>
      </c>
      <c r="G45" s="37">
        <f>SUM(G47:G54)</f>
        <v>3988</v>
      </c>
      <c r="H45" s="37">
        <f>SUM(H48:H54)</f>
        <v>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s="17" customFormat="1" ht="18" customHeight="1">
      <c r="A46" s="15"/>
      <c r="B46" s="38"/>
      <c r="C46" s="38">
        <v>2010</v>
      </c>
      <c r="D46" s="37">
        <v>15400</v>
      </c>
      <c r="E46" s="37"/>
      <c r="F46" s="37"/>
      <c r="G46" s="37"/>
      <c r="H46" s="37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s="17" customFormat="1" ht="18" customHeight="1">
      <c r="A47" s="15"/>
      <c r="B47" s="38"/>
      <c r="C47" s="38">
        <v>3030</v>
      </c>
      <c r="D47" s="37"/>
      <c r="E47" s="37">
        <v>7080</v>
      </c>
      <c r="F47" s="37">
        <v>7080</v>
      </c>
      <c r="G47" s="37">
        <v>0</v>
      </c>
      <c r="H47" s="37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s="17" customFormat="1" ht="18" customHeight="1">
      <c r="A48" s="15"/>
      <c r="B48" s="38"/>
      <c r="C48" s="38">
        <v>4010</v>
      </c>
      <c r="D48" s="37"/>
      <c r="E48" s="37">
        <v>400</v>
      </c>
      <c r="F48" s="37">
        <v>400</v>
      </c>
      <c r="G48" s="37">
        <v>400</v>
      </c>
      <c r="H48" s="37">
        <v>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s="17" customFormat="1" ht="18" customHeight="1">
      <c r="A49" s="15"/>
      <c r="B49" s="38"/>
      <c r="C49" s="38">
        <v>4110</v>
      </c>
      <c r="D49" s="37"/>
      <c r="E49" s="37">
        <v>479</v>
      </c>
      <c r="F49" s="37">
        <v>479</v>
      </c>
      <c r="G49" s="37">
        <v>479</v>
      </c>
      <c r="H49" s="37"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s="17" customFormat="1" ht="18" customHeight="1">
      <c r="A50" s="15"/>
      <c r="B50" s="38"/>
      <c r="C50" s="38">
        <v>4120</v>
      </c>
      <c r="D50" s="37"/>
      <c r="E50" s="37">
        <v>69</v>
      </c>
      <c r="F50" s="37">
        <v>69</v>
      </c>
      <c r="G50" s="37">
        <v>69</v>
      </c>
      <c r="H50" s="37">
        <v>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s="17" customFormat="1" ht="18" customHeight="1">
      <c r="A51" s="15"/>
      <c r="B51" s="38"/>
      <c r="C51" s="38">
        <v>4170</v>
      </c>
      <c r="D51" s="37"/>
      <c r="E51" s="37">
        <v>3040</v>
      </c>
      <c r="F51" s="37">
        <v>3040</v>
      </c>
      <c r="G51" s="37">
        <v>3040</v>
      </c>
      <c r="H51" s="37">
        <v>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s="17" customFormat="1" ht="18" customHeight="1">
      <c r="A52" s="15"/>
      <c r="B52" s="38"/>
      <c r="C52" s="38">
        <v>4210</v>
      </c>
      <c r="D52" s="37"/>
      <c r="E52" s="37">
        <v>3591</v>
      </c>
      <c r="F52" s="37">
        <v>3591</v>
      </c>
      <c r="G52" s="37">
        <v>0</v>
      </c>
      <c r="H52" s="37">
        <v>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s="17" customFormat="1" ht="18" customHeight="1">
      <c r="A53" s="15"/>
      <c r="B53" s="38"/>
      <c r="C53" s="38">
        <v>4300</v>
      </c>
      <c r="D53" s="37"/>
      <c r="E53" s="37">
        <v>590</v>
      </c>
      <c r="F53" s="37">
        <v>590</v>
      </c>
      <c r="G53" s="37">
        <v>0</v>
      </c>
      <c r="H53" s="37">
        <v>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s="17" customFormat="1" ht="18" customHeight="1">
      <c r="A54" s="15"/>
      <c r="B54" s="38"/>
      <c r="C54" s="38">
        <v>4410</v>
      </c>
      <c r="D54" s="37"/>
      <c r="E54" s="37">
        <v>151</v>
      </c>
      <c r="F54" s="37">
        <v>151</v>
      </c>
      <c r="G54" s="37">
        <v>0</v>
      </c>
      <c r="H54" s="37">
        <v>0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s="17" customFormat="1" ht="18" customHeight="1">
      <c r="A55" s="15"/>
      <c r="B55" s="38">
        <v>75110</v>
      </c>
      <c r="C55" s="38"/>
      <c r="D55" s="37">
        <f>D56</f>
        <v>14474</v>
      </c>
      <c r="E55" s="37">
        <f>SUM(E57:E64)</f>
        <v>14474</v>
      </c>
      <c r="F55" s="37">
        <f>SUM(F57:F64)</f>
        <v>14474</v>
      </c>
      <c r="G55" s="37">
        <f>SUM(G57:G64)</f>
        <v>3371</v>
      </c>
      <c r="H55" s="37">
        <f>SUM(H58:H64)</f>
        <v>0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s="17" customFormat="1" ht="18" customHeight="1">
      <c r="A56" s="15"/>
      <c r="B56" s="38"/>
      <c r="C56" s="38">
        <v>2010</v>
      </c>
      <c r="D56" s="37">
        <v>14474</v>
      </c>
      <c r="E56" s="37"/>
      <c r="F56" s="37"/>
      <c r="G56" s="37"/>
      <c r="H56" s="37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s="17" customFormat="1" ht="18" customHeight="1">
      <c r="A57" s="15"/>
      <c r="B57" s="38"/>
      <c r="C57" s="38">
        <v>3030</v>
      </c>
      <c r="D57" s="37"/>
      <c r="E57" s="37">
        <v>7780</v>
      </c>
      <c r="F57" s="37">
        <v>7780</v>
      </c>
      <c r="G57" s="37">
        <v>0</v>
      </c>
      <c r="H57" s="37">
        <v>0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s="17" customFormat="1" ht="18" customHeight="1">
      <c r="A58" s="15"/>
      <c r="B58" s="38"/>
      <c r="C58" s="38">
        <v>4010</v>
      </c>
      <c r="D58" s="37"/>
      <c r="E58" s="37">
        <v>400</v>
      </c>
      <c r="F58" s="37">
        <v>400</v>
      </c>
      <c r="G58" s="37">
        <v>400</v>
      </c>
      <c r="H58" s="37">
        <v>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s="17" customFormat="1" ht="18" customHeight="1">
      <c r="A59" s="15"/>
      <c r="B59" s="38"/>
      <c r="C59" s="38">
        <v>4110</v>
      </c>
      <c r="D59" s="37"/>
      <c r="E59" s="37">
        <v>433</v>
      </c>
      <c r="F59" s="37">
        <v>433</v>
      </c>
      <c r="G59" s="37">
        <v>433</v>
      </c>
      <c r="H59" s="37">
        <v>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s="17" customFormat="1" ht="18" customHeight="1">
      <c r="A60" s="15"/>
      <c r="B60" s="38"/>
      <c r="C60" s="38">
        <v>4120</v>
      </c>
      <c r="D60" s="37"/>
      <c r="E60" s="37">
        <v>58</v>
      </c>
      <c r="F60" s="37">
        <v>58</v>
      </c>
      <c r="G60" s="37">
        <v>58</v>
      </c>
      <c r="H60" s="37">
        <v>0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s="17" customFormat="1" ht="18" customHeight="1">
      <c r="A61" s="15"/>
      <c r="B61" s="38"/>
      <c r="C61" s="38">
        <v>4170</v>
      </c>
      <c r="D61" s="37"/>
      <c r="E61" s="37">
        <v>2480</v>
      </c>
      <c r="F61" s="37">
        <v>2480</v>
      </c>
      <c r="G61" s="37">
        <v>2480</v>
      </c>
      <c r="H61" s="37">
        <v>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s="17" customFormat="1" ht="18" customHeight="1">
      <c r="A62" s="15"/>
      <c r="B62" s="38"/>
      <c r="C62" s="38">
        <v>4210</v>
      </c>
      <c r="D62" s="37"/>
      <c r="E62" s="37">
        <v>2484</v>
      </c>
      <c r="F62" s="37">
        <v>2484</v>
      </c>
      <c r="G62" s="37">
        <v>0</v>
      </c>
      <c r="H62" s="37">
        <v>0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s="17" customFormat="1" ht="18" customHeight="1">
      <c r="A63" s="15"/>
      <c r="B63" s="38"/>
      <c r="C63" s="38">
        <v>4300</v>
      </c>
      <c r="D63" s="37"/>
      <c r="E63" s="37">
        <v>756</v>
      </c>
      <c r="F63" s="37">
        <v>756</v>
      </c>
      <c r="G63" s="37">
        <v>0</v>
      </c>
      <c r="H63" s="37">
        <v>0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s="17" customFormat="1" ht="18" customHeight="1">
      <c r="A64" s="15"/>
      <c r="B64" s="38"/>
      <c r="C64" s="38">
        <v>4410</v>
      </c>
      <c r="D64" s="37"/>
      <c r="E64" s="37">
        <v>83</v>
      </c>
      <c r="F64" s="37">
        <v>83</v>
      </c>
      <c r="G64" s="37">
        <v>0</v>
      </c>
      <c r="H64" s="37">
        <v>0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s="48" customFormat="1" ht="18" customHeight="1">
      <c r="A65" s="44">
        <v>801</v>
      </c>
      <c r="B65" s="45"/>
      <c r="C65" s="45"/>
      <c r="D65" s="46">
        <f>D66+D70+D74</f>
        <v>43725.02</v>
      </c>
      <c r="E65" s="46">
        <f>E66+E70+E74</f>
        <v>43725.020000000004</v>
      </c>
      <c r="F65" s="46">
        <f>F66+F70+F74</f>
        <v>43725.020000000004</v>
      </c>
      <c r="G65" s="46">
        <f>G66+G70+G74</f>
        <v>0</v>
      </c>
      <c r="H65" s="46">
        <f>H66+H70+H74</f>
        <v>0</v>
      </c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</row>
    <row r="66" spans="1:24" s="48" customFormat="1" ht="18" customHeight="1">
      <c r="A66" s="49"/>
      <c r="B66" s="38">
        <v>80101</v>
      </c>
      <c r="C66" s="38"/>
      <c r="D66" s="37">
        <f>D67+D68+D69</f>
        <v>27672.92</v>
      </c>
      <c r="E66" s="37">
        <f>E67+E68+E69</f>
        <v>27672.92</v>
      </c>
      <c r="F66" s="37">
        <f>F67+F68+F69</f>
        <v>27672.92</v>
      </c>
      <c r="G66" s="37">
        <f>G67+G68+G69</f>
        <v>0</v>
      </c>
      <c r="H66" s="37">
        <f>H67+H68+H69</f>
        <v>0</v>
      </c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</row>
    <row r="67" spans="1:24" s="48" customFormat="1" ht="18" customHeight="1">
      <c r="A67" s="49"/>
      <c r="B67" s="38"/>
      <c r="C67" s="38">
        <v>2010</v>
      </c>
      <c r="D67" s="37">
        <f>23011+5397.64-735.72</f>
        <v>27672.92</v>
      </c>
      <c r="E67" s="37"/>
      <c r="F67" s="37"/>
      <c r="G67" s="37"/>
      <c r="H67" s="3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</row>
    <row r="68" spans="1:24" s="48" customFormat="1" ht="18" customHeight="1">
      <c r="A68" s="49"/>
      <c r="B68" s="38"/>
      <c r="C68" s="38">
        <v>4210</v>
      </c>
      <c r="D68" s="37"/>
      <c r="E68" s="37">
        <f>227.83+53.44-7.27</f>
        <v>274</v>
      </c>
      <c r="F68" s="37">
        <f>227.83+53.44-7.27</f>
        <v>274</v>
      </c>
      <c r="G68" s="37">
        <v>0</v>
      </c>
      <c r="H68" s="37">
        <v>0</v>
      </c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</row>
    <row r="69" spans="1:24" s="48" customFormat="1" ht="18" customHeight="1">
      <c r="A69" s="49"/>
      <c r="B69" s="38"/>
      <c r="C69" s="38">
        <v>4240</v>
      </c>
      <c r="D69" s="37"/>
      <c r="E69" s="37">
        <f>22783.17+5344.2-728.45</f>
        <v>27398.92</v>
      </c>
      <c r="F69" s="37">
        <f>22783.17+5344.2-728.45</f>
        <v>27398.92</v>
      </c>
      <c r="G69" s="37">
        <v>0</v>
      </c>
      <c r="H69" s="37">
        <v>0</v>
      </c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</row>
    <row r="70" spans="1:24" s="48" customFormat="1" ht="18" customHeight="1">
      <c r="A70" s="49"/>
      <c r="B70" s="38">
        <v>80110</v>
      </c>
      <c r="C70" s="38"/>
      <c r="D70" s="37">
        <f>D71+D72+D73</f>
        <v>13974.63</v>
      </c>
      <c r="E70" s="37">
        <f>E71+E72+E73</f>
        <v>13974.630000000001</v>
      </c>
      <c r="F70" s="37">
        <f>F71+F72+F73</f>
        <v>13974.630000000001</v>
      </c>
      <c r="G70" s="37">
        <f>G71+G72+G73</f>
        <v>0</v>
      </c>
      <c r="H70" s="37">
        <f>H71+H72+H73</f>
        <v>0</v>
      </c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</row>
    <row r="71" spans="1:24" s="48" customFormat="1" ht="18" customHeight="1">
      <c r="A71" s="49"/>
      <c r="B71" s="38"/>
      <c r="C71" s="38">
        <v>2010</v>
      </c>
      <c r="D71" s="37">
        <f>12900.66+4073.89-2999.92</f>
        <v>13974.63</v>
      </c>
      <c r="E71" s="37"/>
      <c r="F71" s="37"/>
      <c r="G71" s="37"/>
      <c r="H71" s="3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</row>
    <row r="72" spans="1:24" s="48" customFormat="1" ht="18" customHeight="1">
      <c r="A72" s="49"/>
      <c r="B72" s="38"/>
      <c r="C72" s="38">
        <v>4210</v>
      </c>
      <c r="D72" s="37"/>
      <c r="E72" s="37">
        <f>127.72+40.33-29.7</f>
        <v>138.35000000000002</v>
      </c>
      <c r="F72" s="37">
        <f>127.72+40.33-29.7</f>
        <v>138.35000000000002</v>
      </c>
      <c r="G72" s="37">
        <v>0</v>
      </c>
      <c r="H72" s="37">
        <v>0</v>
      </c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</row>
    <row r="73" spans="1:24" s="48" customFormat="1" ht="18" customHeight="1">
      <c r="A73" s="49"/>
      <c r="B73" s="38"/>
      <c r="C73" s="38">
        <v>4240</v>
      </c>
      <c r="D73" s="37"/>
      <c r="E73" s="37">
        <f>12772.94+4033.56-2970.22</f>
        <v>13836.28</v>
      </c>
      <c r="F73" s="37">
        <f>12772.94+4033.56-2970.22</f>
        <v>13836.28</v>
      </c>
      <c r="G73" s="37">
        <v>0</v>
      </c>
      <c r="H73" s="37">
        <v>0</v>
      </c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</row>
    <row r="74" spans="1:24" s="48" customFormat="1" ht="18" customHeight="1">
      <c r="A74" s="49"/>
      <c r="B74" s="38">
        <v>80150</v>
      </c>
      <c r="C74" s="38"/>
      <c r="D74" s="37">
        <f>D75+D76+D77</f>
        <v>2077.4700000000003</v>
      </c>
      <c r="E74" s="37">
        <f>E75+E76+E77</f>
        <v>2077.4700000000003</v>
      </c>
      <c r="F74" s="37">
        <f>F75+F76+F77</f>
        <v>2077.4700000000003</v>
      </c>
      <c r="G74" s="37">
        <f>G75+G76+G77</f>
        <v>0</v>
      </c>
      <c r="H74" s="37">
        <f>H75+H76+H77</f>
        <v>0</v>
      </c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</row>
    <row r="75" spans="1:24" s="48" customFormat="1" ht="18" customHeight="1">
      <c r="A75" s="49"/>
      <c r="B75" s="38"/>
      <c r="C75" s="38">
        <v>2010</v>
      </c>
      <c r="D75" s="37">
        <f>1986.72+90.75</f>
        <v>2077.4700000000003</v>
      </c>
      <c r="E75" s="37"/>
      <c r="F75" s="37"/>
      <c r="G75" s="37"/>
      <c r="H75" s="3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</row>
    <row r="76" spans="1:24" s="48" customFormat="1" ht="18" customHeight="1">
      <c r="A76" s="49"/>
      <c r="B76" s="38"/>
      <c r="C76" s="38">
        <v>4210</v>
      </c>
      <c r="D76" s="37"/>
      <c r="E76" s="37">
        <f>19.67+0.9</f>
        <v>20.57</v>
      </c>
      <c r="F76" s="37">
        <f>19.67+0.9</f>
        <v>20.57</v>
      </c>
      <c r="G76" s="37">
        <v>0</v>
      </c>
      <c r="H76" s="37">
        <v>0</v>
      </c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</row>
    <row r="77" spans="1:24" s="48" customFormat="1" ht="18" customHeight="1">
      <c r="A77" s="49"/>
      <c r="B77" s="38"/>
      <c r="C77" s="38">
        <v>4240</v>
      </c>
      <c r="D77" s="37"/>
      <c r="E77" s="37">
        <f>1967.05+89.85</f>
        <v>2056.9</v>
      </c>
      <c r="F77" s="37">
        <f>1967.05+89.85</f>
        <v>2056.9</v>
      </c>
      <c r="G77" s="37">
        <v>0</v>
      </c>
      <c r="H77" s="37">
        <v>0</v>
      </c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</row>
    <row r="78" spans="1:24" s="24" customFormat="1" ht="18" customHeight="1">
      <c r="A78" s="21">
        <v>852</v>
      </c>
      <c r="B78" s="22"/>
      <c r="C78" s="22"/>
      <c r="D78" s="33">
        <f>SUM(D79,D101,D94,D97,D105)</f>
        <v>3272968.78</v>
      </c>
      <c r="E78" s="33">
        <f>SUM(E79,E101,E94,E97,E105)</f>
        <v>3272968.78</v>
      </c>
      <c r="F78" s="33">
        <f>SUM(F79,F101,F94,F97,F105)</f>
        <v>3272968.78</v>
      </c>
      <c r="G78" s="33">
        <f>SUM(G79,G101,G94,G97,G105)</f>
        <v>324444</v>
      </c>
      <c r="H78" s="33">
        <f>SUM(H79,H101,H94,H97,H105)</f>
        <v>0</v>
      </c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</row>
    <row r="79" spans="1:24" s="17" customFormat="1" ht="18" customHeight="1">
      <c r="A79" s="20"/>
      <c r="B79" s="38" t="s">
        <v>25</v>
      </c>
      <c r="C79" s="38"/>
      <c r="D79" s="37">
        <f>SUM(D80:D93)</f>
        <v>3208500</v>
      </c>
      <c r="E79" s="37">
        <f>SUM(E80:E93)</f>
        <v>3208500</v>
      </c>
      <c r="F79" s="37">
        <f>SUM(F80:F93)</f>
        <v>3208500</v>
      </c>
      <c r="G79" s="37">
        <f>SUM(G80:G93)</f>
        <v>294108</v>
      </c>
      <c r="H79" s="37">
        <f>SUM(H80:H93)</f>
        <v>0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s="26" customFormat="1" ht="18" customHeight="1">
      <c r="A80" s="16"/>
      <c r="B80" s="39"/>
      <c r="C80" s="38">
        <v>2010</v>
      </c>
      <c r="D80" s="37">
        <f>2889700+318800</f>
        <v>3208500</v>
      </c>
      <c r="E80" s="37"/>
      <c r="F80" s="37"/>
      <c r="G80" s="37"/>
      <c r="H80" s="37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</row>
    <row r="81" spans="1:24" s="26" customFormat="1" ht="18" customHeight="1">
      <c r="A81" s="16"/>
      <c r="B81" s="39"/>
      <c r="C81" s="38">
        <v>3020</v>
      </c>
      <c r="D81" s="37"/>
      <c r="E81" s="37">
        <f>100+200</f>
        <v>300</v>
      </c>
      <c r="F81" s="37">
        <f>100+200</f>
        <v>300</v>
      </c>
      <c r="G81" s="37">
        <v>0</v>
      </c>
      <c r="H81" s="37">
        <v>0</v>
      </c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</row>
    <row r="82" spans="1:24" s="26" customFormat="1" ht="18" customHeight="1">
      <c r="A82" s="16"/>
      <c r="B82" s="39"/>
      <c r="C82" s="38">
        <v>3110</v>
      </c>
      <c r="D82" s="37"/>
      <c r="E82" s="37">
        <f>2627534+277044</f>
        <v>2904578</v>
      </c>
      <c r="F82" s="37">
        <f>2627534+277044</f>
        <v>2904578</v>
      </c>
      <c r="G82" s="37">
        <v>0</v>
      </c>
      <c r="H82" s="37">
        <v>0</v>
      </c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</row>
    <row r="83" spans="1:24" s="26" customFormat="1" ht="18" customHeight="1">
      <c r="A83" s="16"/>
      <c r="B83" s="39"/>
      <c r="C83" s="38" t="s">
        <v>24</v>
      </c>
      <c r="D83" s="37"/>
      <c r="E83" s="37">
        <f>64770+2939</f>
        <v>67709</v>
      </c>
      <c r="F83" s="37">
        <f>64770+2939</f>
        <v>67709</v>
      </c>
      <c r="G83" s="37">
        <f>64770+2939</f>
        <v>67709</v>
      </c>
      <c r="H83" s="37">
        <v>0</v>
      </c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</row>
    <row r="84" spans="1:24" s="26" customFormat="1" ht="18" customHeight="1">
      <c r="A84" s="16"/>
      <c r="B84" s="39"/>
      <c r="C84" s="38" t="s">
        <v>26</v>
      </c>
      <c r="D84" s="37"/>
      <c r="E84" s="37">
        <v>3522</v>
      </c>
      <c r="F84" s="37">
        <v>3522</v>
      </c>
      <c r="G84" s="37">
        <v>3522</v>
      </c>
      <c r="H84" s="37">
        <v>0</v>
      </c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</row>
    <row r="85" spans="1:24" s="26" customFormat="1" ht="18" customHeight="1">
      <c r="A85" s="16"/>
      <c r="B85" s="39"/>
      <c r="C85" s="38" t="s">
        <v>27</v>
      </c>
      <c r="D85" s="37"/>
      <c r="E85" s="37">
        <f>189095+32976</f>
        <v>222071</v>
      </c>
      <c r="F85" s="37">
        <f>189095+32976</f>
        <v>222071</v>
      </c>
      <c r="G85" s="37">
        <f>189095+32976</f>
        <v>222071</v>
      </c>
      <c r="H85" s="37">
        <v>0</v>
      </c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</row>
    <row r="86" spans="1:24" s="26" customFormat="1" ht="18" customHeight="1">
      <c r="A86" s="16"/>
      <c r="B86" s="39"/>
      <c r="C86" s="38" t="s">
        <v>28</v>
      </c>
      <c r="D86" s="37"/>
      <c r="E86" s="37">
        <v>806</v>
      </c>
      <c r="F86" s="37">
        <v>806</v>
      </c>
      <c r="G86" s="37">
        <v>806</v>
      </c>
      <c r="H86" s="37">
        <v>0</v>
      </c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</row>
    <row r="87" spans="1:24" s="26" customFormat="1" ht="18" customHeight="1" hidden="1">
      <c r="A87" s="16"/>
      <c r="B87" s="39"/>
      <c r="C87" s="38" t="s">
        <v>29</v>
      </c>
      <c r="D87" s="37"/>
      <c r="E87" s="37">
        <v>0</v>
      </c>
      <c r="F87" s="37">
        <v>0</v>
      </c>
      <c r="G87" s="37">
        <v>0</v>
      </c>
      <c r="H87" s="37">
        <v>0</v>
      </c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</row>
    <row r="88" spans="1:24" s="26" customFormat="1" ht="18" customHeight="1" hidden="1">
      <c r="A88" s="16"/>
      <c r="B88" s="39"/>
      <c r="C88" s="38" t="s">
        <v>30</v>
      </c>
      <c r="D88" s="37"/>
      <c r="E88" s="37">
        <v>0</v>
      </c>
      <c r="F88" s="37">
        <v>0</v>
      </c>
      <c r="G88" s="37">
        <v>0</v>
      </c>
      <c r="H88" s="37">
        <v>0</v>
      </c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</row>
    <row r="89" spans="1:24" s="26" customFormat="1" ht="18" customHeight="1">
      <c r="A89" s="16"/>
      <c r="B89" s="39"/>
      <c r="C89" s="38">
        <v>4210</v>
      </c>
      <c r="D89" s="37"/>
      <c r="E89" s="37">
        <f>400+2000</f>
        <v>2400</v>
      </c>
      <c r="F89" s="37">
        <f>400+2000</f>
        <v>2400</v>
      </c>
      <c r="G89" s="37">
        <v>0</v>
      </c>
      <c r="H89" s="37">
        <v>0</v>
      </c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</row>
    <row r="90" spans="1:24" s="26" customFormat="1" ht="18" customHeight="1">
      <c r="A90" s="16"/>
      <c r="B90" s="39"/>
      <c r="C90" s="38">
        <v>4280</v>
      </c>
      <c r="D90" s="37"/>
      <c r="E90" s="37">
        <v>100</v>
      </c>
      <c r="F90" s="37">
        <v>100</v>
      </c>
      <c r="G90" s="37">
        <v>0</v>
      </c>
      <c r="H90" s="37">
        <v>0</v>
      </c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</row>
    <row r="91" spans="1:24" s="26" customFormat="1" ht="18" customHeight="1">
      <c r="A91" s="16"/>
      <c r="B91" s="39"/>
      <c r="C91" s="38">
        <v>4300</v>
      </c>
      <c r="D91" s="37"/>
      <c r="E91" s="37">
        <f>400+2500</f>
        <v>2900</v>
      </c>
      <c r="F91" s="37">
        <f>400+2500</f>
        <v>2900</v>
      </c>
      <c r="G91" s="37">
        <v>0</v>
      </c>
      <c r="H91" s="37">
        <v>0</v>
      </c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</row>
    <row r="92" spans="1:24" s="26" customFormat="1" ht="18" customHeight="1">
      <c r="A92" s="16"/>
      <c r="B92" s="39"/>
      <c r="C92" s="38">
        <v>4360</v>
      </c>
      <c r="D92" s="37"/>
      <c r="E92" s="37">
        <f>64+1000</f>
        <v>1064</v>
      </c>
      <c r="F92" s="37">
        <f>64+1000</f>
        <v>1064</v>
      </c>
      <c r="G92" s="37">
        <v>0</v>
      </c>
      <c r="H92" s="37">
        <v>0</v>
      </c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</row>
    <row r="93" spans="1:24" s="26" customFormat="1" ht="18" customHeight="1">
      <c r="A93" s="16"/>
      <c r="B93" s="39"/>
      <c r="C93" s="38" t="s">
        <v>31</v>
      </c>
      <c r="D93" s="37"/>
      <c r="E93" s="37">
        <f>2909+141</f>
        <v>3050</v>
      </c>
      <c r="F93" s="37">
        <f>2909+141</f>
        <v>3050</v>
      </c>
      <c r="G93" s="37">
        <v>0</v>
      </c>
      <c r="H93" s="37">
        <v>0</v>
      </c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</row>
    <row r="94" spans="1:24" s="26" customFormat="1" ht="18" customHeight="1">
      <c r="A94" s="16"/>
      <c r="B94" s="40">
        <v>85213</v>
      </c>
      <c r="C94" s="38"/>
      <c r="D94" s="37">
        <f>D95+D96</f>
        <v>31810</v>
      </c>
      <c r="E94" s="37">
        <f>E95+E96</f>
        <v>31810</v>
      </c>
      <c r="F94" s="37">
        <f>F95+F96</f>
        <v>31810</v>
      </c>
      <c r="G94" s="37">
        <f>G95+G96</f>
        <v>0</v>
      </c>
      <c r="H94" s="37">
        <f>H95+H96</f>
        <v>0</v>
      </c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</row>
    <row r="95" spans="1:24" s="26" customFormat="1" ht="18" customHeight="1">
      <c r="A95" s="16"/>
      <c r="B95" s="39"/>
      <c r="C95" s="38">
        <v>2010</v>
      </c>
      <c r="D95" s="37">
        <f>23818+5328+2664</f>
        <v>31810</v>
      </c>
      <c r="E95" s="37"/>
      <c r="F95" s="37"/>
      <c r="G95" s="37"/>
      <c r="H95" s="37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</row>
    <row r="96" spans="1:24" s="26" customFormat="1" ht="18" customHeight="1">
      <c r="A96" s="16"/>
      <c r="B96" s="39"/>
      <c r="C96" s="38">
        <v>4130</v>
      </c>
      <c r="D96" s="37"/>
      <c r="E96" s="37">
        <f>29146+2664</f>
        <v>31810</v>
      </c>
      <c r="F96" s="37">
        <f>29146+2664</f>
        <v>31810</v>
      </c>
      <c r="G96" s="37">
        <v>0</v>
      </c>
      <c r="H96" s="37">
        <v>0</v>
      </c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</row>
    <row r="97" spans="1:24" s="26" customFormat="1" ht="18" customHeight="1">
      <c r="A97" s="16"/>
      <c r="B97" s="40">
        <v>85215</v>
      </c>
      <c r="C97" s="38"/>
      <c r="D97" s="37">
        <f>D98+D99+D100</f>
        <v>1892.9999999999995</v>
      </c>
      <c r="E97" s="37">
        <f>E98+E99+E100</f>
        <v>1893</v>
      </c>
      <c r="F97" s="37">
        <f>F98+F99+F100</f>
        <v>1893</v>
      </c>
      <c r="G97" s="37">
        <f>G98+G99+G100</f>
        <v>0</v>
      </c>
      <c r="H97" s="37">
        <f>H98+H99+H100</f>
        <v>0</v>
      </c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</row>
    <row r="98" spans="1:24" s="26" customFormat="1" ht="18" customHeight="1">
      <c r="A98" s="16"/>
      <c r="B98" s="39"/>
      <c r="C98" s="38">
        <v>2010</v>
      </c>
      <c r="D98" s="37">
        <f>1559.92+97.61+97.61+97.61+156.23+156.23+156.25-428.46</f>
        <v>1892.9999999999995</v>
      </c>
      <c r="E98" s="37"/>
      <c r="F98" s="37"/>
      <c r="G98" s="37"/>
      <c r="H98" s="37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</row>
    <row r="99" spans="1:24" s="26" customFormat="1" ht="18" customHeight="1">
      <c r="A99" s="16"/>
      <c r="B99" s="39"/>
      <c r="C99" s="38">
        <v>3110</v>
      </c>
      <c r="D99" s="37"/>
      <c r="E99" s="37">
        <f>1529.33+95.7+95.7+95.7+153.16-113.71</f>
        <v>1855.88</v>
      </c>
      <c r="F99" s="37">
        <f>1529.33+95.7+95.7+95.7+153.16-113.71</f>
        <v>1855.88</v>
      </c>
      <c r="G99" s="37">
        <v>0</v>
      </c>
      <c r="H99" s="37">
        <v>0</v>
      </c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</row>
    <row r="100" spans="1:24" s="26" customFormat="1" ht="18" customHeight="1">
      <c r="A100" s="16"/>
      <c r="B100" s="39"/>
      <c r="C100" s="38">
        <v>4210</v>
      </c>
      <c r="D100" s="37"/>
      <c r="E100" s="37">
        <f>30.59+1.91+1.91+1.91+3.07-2.27</f>
        <v>37.11999999999999</v>
      </c>
      <c r="F100" s="37">
        <f>30.59+1.91+1.91+1.91+3.07-2.27</f>
        <v>37.11999999999999</v>
      </c>
      <c r="G100" s="37">
        <v>0</v>
      </c>
      <c r="H100" s="37">
        <v>0</v>
      </c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</row>
    <row r="101" spans="1:24" s="26" customFormat="1" ht="18" customHeight="1">
      <c r="A101" s="16"/>
      <c r="B101" s="40">
        <v>85228</v>
      </c>
      <c r="C101" s="38"/>
      <c r="D101" s="37">
        <f>D102+D103+D104</f>
        <v>30336</v>
      </c>
      <c r="E101" s="37">
        <f>E102+E103+E104</f>
        <v>30336</v>
      </c>
      <c r="F101" s="37">
        <f>F102+F103+F104</f>
        <v>30336</v>
      </c>
      <c r="G101" s="37">
        <f>G102+G103+G104</f>
        <v>30336</v>
      </c>
      <c r="H101" s="37">
        <f>H102+H103+H104</f>
        <v>0</v>
      </c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</row>
    <row r="102" spans="1:24" s="26" customFormat="1" ht="18" customHeight="1">
      <c r="A102" s="16"/>
      <c r="B102" s="39"/>
      <c r="C102" s="38">
        <v>2010</v>
      </c>
      <c r="D102" s="37">
        <f>15446+10954+3936</f>
        <v>30336</v>
      </c>
      <c r="E102" s="37"/>
      <c r="F102" s="37"/>
      <c r="G102" s="37"/>
      <c r="H102" s="37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</row>
    <row r="103" spans="1:24" s="26" customFormat="1" ht="18" customHeight="1">
      <c r="A103" s="16"/>
      <c r="B103" s="39"/>
      <c r="C103" s="38">
        <v>4110</v>
      </c>
      <c r="D103" s="37"/>
      <c r="E103" s="37">
        <f>550+150+30</f>
        <v>730</v>
      </c>
      <c r="F103" s="37">
        <f>550+150+30</f>
        <v>730</v>
      </c>
      <c r="G103" s="37">
        <f>550+150+30</f>
        <v>730</v>
      </c>
      <c r="H103" s="37">
        <v>0</v>
      </c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</row>
    <row r="104" spans="1:24" s="26" customFormat="1" ht="18" customHeight="1">
      <c r="A104" s="16"/>
      <c r="B104" s="39"/>
      <c r="C104" s="38">
        <v>4170</v>
      </c>
      <c r="D104" s="37"/>
      <c r="E104" s="37">
        <f>10850+4046+10804+3936-30</f>
        <v>29606</v>
      </c>
      <c r="F104" s="37">
        <f>10850+4046+10804+3936-30</f>
        <v>29606</v>
      </c>
      <c r="G104" s="37">
        <f>10850+4046+10804+3936-30</f>
        <v>29606</v>
      </c>
      <c r="H104" s="37">
        <v>0</v>
      </c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</row>
    <row r="105" spans="1:8" s="25" customFormat="1" ht="18" customHeight="1">
      <c r="A105" s="16"/>
      <c r="B105" s="40">
        <v>85295</v>
      </c>
      <c r="C105" s="38"/>
      <c r="D105" s="41">
        <f>D106</f>
        <v>429.7800000000001</v>
      </c>
      <c r="E105" s="41">
        <f>E107+E109+E108</f>
        <v>429.78</v>
      </c>
      <c r="F105" s="41">
        <f>F107+F109+F108</f>
        <v>429.78</v>
      </c>
      <c r="G105" s="41">
        <f>G107+G109+G108</f>
        <v>0</v>
      </c>
      <c r="H105" s="41">
        <f>H107+H109+H108</f>
        <v>0</v>
      </c>
    </row>
    <row r="106" spans="1:8" s="25" customFormat="1" ht="18" customHeight="1">
      <c r="A106" s="16"/>
      <c r="B106" s="39"/>
      <c r="C106" s="38">
        <v>2010</v>
      </c>
      <c r="D106" s="41">
        <f>1029.9-600.12</f>
        <v>429.7800000000001</v>
      </c>
      <c r="E106" s="41"/>
      <c r="F106" s="41"/>
      <c r="G106" s="41"/>
      <c r="H106" s="41"/>
    </row>
    <row r="107" spans="1:8" s="25" customFormat="1" ht="18" customHeight="1">
      <c r="A107" s="50"/>
      <c r="B107" s="51"/>
      <c r="C107" s="52">
        <v>3110</v>
      </c>
      <c r="D107" s="53"/>
      <c r="E107" s="53">
        <v>200</v>
      </c>
      <c r="F107" s="53">
        <v>200</v>
      </c>
      <c r="G107" s="53">
        <v>0</v>
      </c>
      <c r="H107" s="53">
        <v>0</v>
      </c>
    </row>
    <row r="108" spans="1:8" s="25" customFormat="1" ht="18" customHeight="1">
      <c r="A108" s="54"/>
      <c r="B108" s="55"/>
      <c r="C108" s="56">
        <v>4210</v>
      </c>
      <c r="D108" s="57"/>
      <c r="E108" s="57">
        <f>429.9-200.12</f>
        <v>229.77999999999997</v>
      </c>
      <c r="F108" s="57">
        <f>429.9-200.12</f>
        <v>229.77999999999997</v>
      </c>
      <c r="G108" s="57">
        <v>0</v>
      </c>
      <c r="H108" s="57">
        <v>0</v>
      </c>
    </row>
    <row r="109" spans="1:8" s="25" customFormat="1" ht="18" customHeight="1" hidden="1">
      <c r="A109" s="54"/>
      <c r="B109" s="55"/>
      <c r="C109" s="56">
        <v>4300</v>
      </c>
      <c r="D109" s="57"/>
      <c r="E109" s="57">
        <v>0</v>
      </c>
      <c r="F109" s="57">
        <v>0</v>
      </c>
      <c r="G109" s="57">
        <v>0</v>
      </c>
      <c r="H109" s="57">
        <v>0</v>
      </c>
    </row>
    <row r="110" spans="1:8" ht="18" customHeight="1">
      <c r="A110" s="113" t="s">
        <v>32</v>
      </c>
      <c r="B110" s="113"/>
      <c r="C110" s="113"/>
      <c r="D110" s="86">
        <f>SUM(D7,D15,D28,D78,D65)</f>
        <v>3517867.61</v>
      </c>
      <c r="E110" s="86">
        <f>SUM(E7,E15,E28,E78,E65)</f>
        <v>3517867.61</v>
      </c>
      <c r="F110" s="86">
        <f>SUM(F7,F15,F28,F78,F65)</f>
        <v>3517867.61</v>
      </c>
      <c r="G110" s="86">
        <f>SUM(G7,G15,G28,G78,G65)</f>
        <v>458934.69</v>
      </c>
      <c r="H110" s="86">
        <f>SUM(H7,H15,H28,H78,H65)</f>
        <v>0</v>
      </c>
    </row>
    <row r="111" spans="1:8" ht="12.75" customHeight="1">
      <c r="A111" s="27"/>
      <c r="B111" s="27"/>
      <c r="C111" s="27"/>
      <c r="D111" s="28"/>
      <c r="E111" s="28"/>
      <c r="F111" s="28"/>
      <c r="G111" s="28"/>
      <c r="H111" s="28"/>
    </row>
    <row r="112" spans="1:6" ht="11.25" customHeight="1">
      <c r="A112" s="3"/>
      <c r="B112" s="3"/>
      <c r="C112" s="3"/>
      <c r="D112" s="3"/>
      <c r="E112" s="3"/>
      <c r="F112" s="3"/>
    </row>
    <row r="113" spans="1:6" ht="15.75">
      <c r="A113" s="29" t="s">
        <v>33</v>
      </c>
      <c r="B113" s="30"/>
      <c r="C113" s="30"/>
      <c r="D113" s="30"/>
      <c r="E113" s="30"/>
      <c r="F113" s="30"/>
    </row>
    <row r="114" spans="1:6" ht="15.75">
      <c r="A114" s="29"/>
      <c r="B114" s="30"/>
      <c r="C114" s="30"/>
      <c r="D114" s="30"/>
      <c r="E114" s="30"/>
      <c r="F114" s="30"/>
    </row>
    <row r="115" spans="1:6" ht="27.75" customHeight="1">
      <c r="A115" s="31" t="s">
        <v>0</v>
      </c>
      <c r="B115" s="31" t="s">
        <v>34</v>
      </c>
      <c r="C115" s="31" t="s">
        <v>35</v>
      </c>
      <c r="D115" s="31" t="s">
        <v>36</v>
      </c>
      <c r="E115" s="114" t="s">
        <v>37</v>
      </c>
      <c r="F115" s="114"/>
    </row>
    <row r="116" spans="1:24" s="60" customFormat="1" ht="18" customHeight="1">
      <c r="A116" s="58">
        <v>750</v>
      </c>
      <c r="B116" s="58">
        <v>75011</v>
      </c>
      <c r="C116" s="58" t="s">
        <v>38</v>
      </c>
      <c r="D116" s="59">
        <v>200</v>
      </c>
      <c r="E116" s="115">
        <v>10</v>
      </c>
      <c r="F116" s="115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</row>
    <row r="117" spans="1:24" s="60" customFormat="1" ht="18" customHeight="1">
      <c r="A117" s="58">
        <v>852</v>
      </c>
      <c r="B117" s="58">
        <v>85212</v>
      </c>
      <c r="C117" s="62" t="s">
        <v>39</v>
      </c>
      <c r="D117" s="59">
        <v>29900</v>
      </c>
      <c r="E117" s="116">
        <v>12000</v>
      </c>
      <c r="F117" s="117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</row>
    <row r="118" spans="1:24" s="60" customFormat="1" ht="20.25" customHeight="1">
      <c r="A118" s="58">
        <v>852</v>
      </c>
      <c r="B118" s="58">
        <v>85228</v>
      </c>
      <c r="C118" s="62" t="s">
        <v>40</v>
      </c>
      <c r="D118" s="59">
        <v>1000</v>
      </c>
      <c r="E118" s="118">
        <v>50</v>
      </c>
      <c r="F118" s="118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</row>
  </sheetData>
  <sheetProtection/>
  <mergeCells count="14">
    <mergeCell ref="E116:F116"/>
    <mergeCell ref="E117:F117"/>
    <mergeCell ref="E118:F118"/>
    <mergeCell ref="A1:H1"/>
    <mergeCell ref="A3:A5"/>
    <mergeCell ref="B3:B5"/>
    <mergeCell ref="C3:C5"/>
    <mergeCell ref="D3:D5"/>
    <mergeCell ref="E3:E5"/>
    <mergeCell ref="F3:H3"/>
    <mergeCell ref="F4:F5"/>
    <mergeCell ref="H4:H5"/>
    <mergeCell ref="A110:C110"/>
    <mergeCell ref="E115:F115"/>
  </mergeCells>
  <printOptions/>
  <pageMargins left="0.7086614173228347" right="0.7086614173228347" top="1.220472440944882" bottom="0.7480314960629921" header="0.46" footer="0.31496062992125984"/>
  <pageSetup horizontalDpi="600" verticalDpi="600" orientation="portrait" paperSize="9" r:id="rId1"/>
  <headerFooter>
    <oddHeader>&amp;R&amp;"Arial,Pogrubiony"&amp;9Załącznik Nr 3&amp;"Arial,Normalny"&amp;8
 &amp;9do Zarządzenia Nr 76/2015 Burmistrza Miasta Radziejów
z dnia 20 listopada 2015 roku
 w sprawie zmian w budżecie Miasta Radziejów na 2015 rok 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2015-11-23T12:35:34Z</cp:lastPrinted>
  <dcterms:created xsi:type="dcterms:W3CDTF">2015-03-03T10:21:35Z</dcterms:created>
  <dcterms:modified xsi:type="dcterms:W3CDTF">2015-11-23T12:36:37Z</dcterms:modified>
  <cp:category/>
  <cp:version/>
  <cp:contentType/>
  <cp:contentStatus/>
</cp:coreProperties>
</file>