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</sheets>
  <definedNames>
    <definedName name="_xlnm.Print_Area" localSheetId="0">'3'!$A$1:$N$47</definedName>
  </definedNames>
  <calcPr fullCalcOnLoad="1"/>
</workbook>
</file>

<file path=xl/sharedStrings.xml><?xml version="1.0" encoding="utf-8"?>
<sst xmlns="http://schemas.openxmlformats.org/spreadsheetml/2006/main" count="156" uniqueCount="94">
  <si>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</si>
  <si>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</si>
  <si>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</si>
  <si>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</si>
  <si>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</si>
  <si>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</si>
  <si>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</si>
  <si>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</si>
  <si>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</si>
  <si>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</si>
  <si>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</si>
  <si>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kredyty
i pożyczki</t>
  </si>
  <si>
    <t>A.      
B.
C.
…</t>
  </si>
  <si>
    <t>Urząd Miasta Radziejów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</si>
  <si>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</si>
  <si>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</si>
  <si>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</si>
  <si>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</si>
  <si>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</si>
  <si>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</si>
  <si>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</si>
  <si>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</si>
  <si>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Budżet obywatelski Urząd Miasta Radziejów</t>
  </si>
  <si>
    <t>600</t>
  </si>
  <si>
    <t>60016</t>
  </si>
  <si>
    <t>Budowa systemu oczyszczania ścieków deszczowych i roztopowych na terenie Miasta Radziejów I etap</t>
  </si>
  <si>
    <t>6057    6059</t>
  </si>
  <si>
    <t xml:space="preserve">Dotacja celowa dla Radzie- jowskiego Domu Kultury na dofinansowanie zadania pn. Kultura w zasięgu 2,0 </t>
  </si>
  <si>
    <t>Przebudowa stadionu Miejskiego Ośrodka Sportu i Rekreacji w Radziejowie II etap</t>
  </si>
  <si>
    <t>Zagospodarowanie terenu wokół budynków mieszkalnych wielorodzinnych przy ul. Szkolnej</t>
  </si>
  <si>
    <t>Dotacja celowa z budżetu na dofinansowanie do wymiany kotłów centralnego ogrzewania Program Miasta</t>
  </si>
  <si>
    <t>w tym:</t>
  </si>
  <si>
    <t>Zadania inwestycyjne i inne wydatki majątkowe realizowane w 2019 r.</t>
  </si>
  <si>
    <t xml:space="preserve">Przebudowa chodnika w                   ul. Średniej </t>
  </si>
  <si>
    <t>Budowa toru rolkowego</t>
  </si>
  <si>
    <t>Budowa linii oświetleniowej w ul. Kujawskiej</t>
  </si>
  <si>
    <t>Wpłata na Fundusz Wsparcia Policji na zakup pojazdu dla Komendy Powiatowej Policji w Radziejowie</t>
  </si>
  <si>
    <t xml:space="preserve">Nabycie działek gruntu na tzw. radziejowskich błotach </t>
  </si>
  <si>
    <t>Rezerwy na inwestycje i zakupy inwestycyjne</t>
  </si>
  <si>
    <t>A.
B.
C.
…</t>
  </si>
  <si>
    <t>Przebudowa budynku przy ul.Kościuszki 1  w Radziejowie</t>
  </si>
  <si>
    <t>Budowa przyłącza energetycznego oraz linii oświetleniowej na tzw. radziejowskich błotach</t>
  </si>
  <si>
    <t>rok budżetowy 2019 (8+9+10+11)</t>
  </si>
  <si>
    <t>środki pochodzą- ce
z innych  źródeł*</t>
  </si>
  <si>
    <t>środki wymie- nione
w art. 5 ust. 1 pkt 2 i 3 u.f.p.</t>
  </si>
  <si>
    <t>Budowa schodów przy ul.Zamkowej w Radziejowie</t>
  </si>
  <si>
    <t>Dotacja celowa dla Gminy Radziejów na dofinansowanie inwestycji pn. Budowa ścieżki pieszo-rowerowej wzdłuż drogi wojewódzkiej Nr 266 Bieganowo-Radziejów</t>
  </si>
  <si>
    <t>dochody własne jst/ wolne środki</t>
  </si>
  <si>
    <t>Modernizacja budynku mieszkalnego  przy ul. Wyzwolenia 23</t>
  </si>
  <si>
    <t>Zakup nieruchomości zabudowanej budynkiem mieszkalnym przy ul. Wyzwolenia 23</t>
  </si>
  <si>
    <t>Zakup nieruchomości zabudowanej budynkiem mieszkalnym przy ul.Toruńskiej 15</t>
  </si>
  <si>
    <t>Zakup wyposażenia do kuchni w przedszkolu przy ul. Polnej</t>
  </si>
  <si>
    <t>Miejski Zespół Szkół</t>
  </si>
  <si>
    <t>Zakup mobilnego rębaka do drewna, gałęzi</t>
  </si>
  <si>
    <t>Zakup urządzeń na plac zabaw wraz z montażem i ogrodzeniem przy ul.Stachury</t>
  </si>
  <si>
    <t>Budowa parkingu przy                      ul. M.Dąbrowskiej w Radziejowie</t>
  </si>
  <si>
    <t>Budowa drogi dojazdowej  (wewnętrznej) do stacji uzdatniania wody</t>
  </si>
  <si>
    <t>Budowa przyłączy sieci kanalizacji sanitarnej</t>
  </si>
  <si>
    <t>Budowa ścieżek na terenie zielonym przy ul. Chopina</t>
  </si>
  <si>
    <t>Dotacja celowa dla Radziejowskiego Domu Kultury na dofinansowanie zadania pn. Przebudowa sceny oraz modernizacja sali w celu zwiększenia funkcjonalności obiektu jako sali widowiskowo-konfe- rencyjnej na obszarze LSR</t>
  </si>
  <si>
    <t>Przebudowa drogi gminnej w ul.Komunalnej</t>
  </si>
  <si>
    <t>Termomodernizacja budynków Miejskiego Zespołu Szkół w Radziejowie I etap</t>
  </si>
  <si>
    <t>A. 50 000
B.
C.
…</t>
  </si>
  <si>
    <t>Budowa infrastruktury sportowo-rekreacyjnej - Otwarta Strefa Aktywności</t>
  </si>
  <si>
    <t>Budowa sieci kanalizacji sanitarnej i sieci wodociągowej w Radziejowie III etap wraz z budową stacji uzdatniania wody</t>
  </si>
  <si>
    <t>Dotacja celowa dla Radzie- jowskiego Domu Kultury na budowę wewnętrznej instalacji gazowej wraz z montażem kotła w budynku Radziejowskiego Domu Kultury (dokumentacja)</t>
  </si>
  <si>
    <t>Dochody i wydatki związane z realizacją zadań z zakresu administracji rządowej i innych zadań zleconych odrębnymi ustawami w 2019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</si>
  <si>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</si>
  <si>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</si>
  <si>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</si>
  <si>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</si>
  <si>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</si>
  <si>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</si>
  <si>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</si>
  <si>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</si>
  <si>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</si>
  <si>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</si>
  <si>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</si>
  <si>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</si>
  <si>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</si>
  <si>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</si>
  <si>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</si>
  <si>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</si>
  <si>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</si>
  <si>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</si>
  <si>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</si>
  <si>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</si>
  <si>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</si>
  <si>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</si>
  <si>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</si>
  <si>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</si>
  <si>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</si>
  <si>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</si>
  <si>
    <t>Budowa chodnika na działce gruntu Nr 856/8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</si>
</sst>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14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1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16" fillId="0" borderId="1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1.00390625" style="0" customWidth="1"/>
    <col min="6" max="13" width="10.140625" style="0" customWidth="1"/>
    <col min="14" max="14" width="10.28125" style="0" customWidth="1"/>
    <col min="15" max="15" width="13.00390625" style="0" customWidth="1"/>
  </cols>
  <sheetData>
    <row r="1" spans="1:14" ht="29.25" customHeight="1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4.2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91" t="s">
        <v>2</v>
      </c>
      <c r="B3" s="91" t="s">
        <v>0</v>
      </c>
      <c r="C3" s="91" t="s">
        <v>3</v>
      </c>
      <c r="D3" s="91" t="s">
        <v>4</v>
      </c>
      <c r="E3" s="92" t="s">
        <v>5</v>
      </c>
      <c r="F3" s="92" t="s">
        <v>6</v>
      </c>
      <c r="G3" s="4"/>
      <c r="H3" s="92" t="s">
        <v>7</v>
      </c>
      <c r="I3" s="92"/>
      <c r="J3" s="92"/>
      <c r="K3" s="92"/>
      <c r="L3" s="92"/>
      <c r="M3" s="92" t="s">
        <v>21</v>
      </c>
      <c r="N3" s="92" t="s">
        <v>8</v>
      </c>
    </row>
    <row r="4" spans="1:14" s="1" customFormat="1" ht="11.25" customHeight="1">
      <c r="A4" s="91"/>
      <c r="B4" s="91"/>
      <c r="C4" s="91"/>
      <c r="D4" s="91"/>
      <c r="E4" s="92"/>
      <c r="F4" s="92"/>
      <c r="G4" s="92" t="s">
        <v>9</v>
      </c>
      <c r="H4" s="92" t="s">
        <v>42</v>
      </c>
      <c r="I4" s="92" t="s">
        <v>10</v>
      </c>
      <c r="J4" s="92"/>
      <c r="K4" s="92"/>
      <c r="L4" s="92"/>
      <c r="M4" s="92"/>
      <c r="N4" s="92"/>
    </row>
    <row r="5" spans="1:14" s="1" customFormat="1" ht="22.5" customHeight="1">
      <c r="A5" s="91"/>
      <c r="B5" s="91"/>
      <c r="C5" s="91"/>
      <c r="D5" s="91"/>
      <c r="E5" s="92"/>
      <c r="F5" s="92"/>
      <c r="G5" s="92"/>
      <c r="H5" s="92"/>
      <c r="I5" s="92" t="s">
        <v>47</v>
      </c>
      <c r="J5" s="92" t="s">
        <v>11</v>
      </c>
      <c r="K5" s="92" t="s">
        <v>43</v>
      </c>
      <c r="L5" s="92" t="s">
        <v>44</v>
      </c>
      <c r="M5" s="92"/>
      <c r="N5" s="92"/>
    </row>
    <row r="6" spans="1:14" s="1" customFormat="1" ht="12.75">
      <c r="A6" s="91"/>
      <c r="B6" s="91"/>
      <c r="C6" s="91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1" customFormat="1" ht="34.5" customHeight="1">
      <c r="A7" s="91"/>
      <c r="B7" s="91"/>
      <c r="C7" s="91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45.75" customHeight="1">
      <c r="A9" s="19">
        <v>1</v>
      </c>
      <c r="B9" s="20" t="s">
        <v>23</v>
      </c>
      <c r="C9" s="20" t="s">
        <v>24</v>
      </c>
      <c r="D9" s="11">
        <v>6050</v>
      </c>
      <c r="E9" s="16" t="s">
        <v>55</v>
      </c>
      <c r="F9" s="15">
        <f>G9+H9</f>
        <v>158828</v>
      </c>
      <c r="G9" s="15">
        <v>6918</v>
      </c>
      <c r="H9" s="15">
        <v>151910</v>
      </c>
      <c r="I9" s="15">
        <v>151910</v>
      </c>
      <c r="J9" s="15">
        <v>0</v>
      </c>
      <c r="K9" s="17" t="s">
        <v>12</v>
      </c>
      <c r="L9" s="15">
        <v>0</v>
      </c>
      <c r="M9" s="15">
        <v>0</v>
      </c>
      <c r="N9" s="18" t="s">
        <v>13</v>
      </c>
    </row>
    <row r="10" spans="1:15" s="7" customFormat="1" ht="45" customHeight="1">
      <c r="A10" s="19">
        <v>2</v>
      </c>
      <c r="B10" s="12">
        <v>600</v>
      </c>
      <c r="C10" s="12">
        <v>60016</v>
      </c>
      <c r="D10" s="11">
        <v>6050</v>
      </c>
      <c r="E10" s="14" t="s">
        <v>33</v>
      </c>
      <c r="F10" s="15">
        <f>G10+H10</f>
        <v>81753</v>
      </c>
      <c r="G10" s="15">
        <v>51753</v>
      </c>
      <c r="H10" s="15">
        <v>30000</v>
      </c>
      <c r="I10" s="15">
        <v>30000</v>
      </c>
      <c r="J10" s="15">
        <v>0</v>
      </c>
      <c r="K10" s="17" t="s">
        <v>12</v>
      </c>
      <c r="L10" s="15">
        <v>0</v>
      </c>
      <c r="M10" s="15">
        <v>0</v>
      </c>
      <c r="N10" s="18" t="s">
        <v>13</v>
      </c>
      <c r="O10" s="6"/>
    </row>
    <row r="11" spans="1:15" s="7" customFormat="1" ht="45" customHeight="1">
      <c r="A11" s="19">
        <v>3</v>
      </c>
      <c r="B11" s="12">
        <v>600</v>
      </c>
      <c r="C11" s="12">
        <v>60016</v>
      </c>
      <c r="D11" s="11">
        <v>6050</v>
      </c>
      <c r="E11" s="14" t="s">
        <v>45</v>
      </c>
      <c r="F11" s="15">
        <v>60000</v>
      </c>
      <c r="G11" s="15">
        <v>0</v>
      </c>
      <c r="H11" s="15">
        <v>60000</v>
      </c>
      <c r="I11" s="15">
        <v>60000</v>
      </c>
      <c r="J11" s="15">
        <v>0</v>
      </c>
      <c r="K11" s="17" t="s">
        <v>12</v>
      </c>
      <c r="L11" s="15">
        <v>0</v>
      </c>
      <c r="M11" s="15">
        <v>0</v>
      </c>
      <c r="N11" s="18" t="s">
        <v>13</v>
      </c>
      <c r="O11" s="6"/>
    </row>
    <row r="12" spans="1:15" s="7" customFormat="1" ht="45" customHeight="1">
      <c r="A12" s="19">
        <v>4</v>
      </c>
      <c r="B12" s="12">
        <v>600</v>
      </c>
      <c r="C12" s="12">
        <v>60016</v>
      </c>
      <c r="D12" s="11">
        <v>6050</v>
      </c>
      <c r="E12" s="14" t="s">
        <v>60</v>
      </c>
      <c r="F12" s="15">
        <f>G12+H12</f>
        <v>33570</v>
      </c>
      <c r="G12" s="15">
        <v>18570</v>
      </c>
      <c r="H12" s="15">
        <v>15000</v>
      </c>
      <c r="I12" s="15">
        <v>15000</v>
      </c>
      <c r="J12" s="15">
        <v>0</v>
      </c>
      <c r="K12" s="17" t="s">
        <v>12</v>
      </c>
      <c r="L12" s="15">
        <v>0</v>
      </c>
      <c r="M12" s="15">
        <v>0</v>
      </c>
      <c r="N12" s="18" t="s">
        <v>13</v>
      </c>
      <c r="O12" s="6"/>
    </row>
    <row r="13" spans="1:15" s="7" customFormat="1" ht="45" customHeight="1">
      <c r="A13" s="19">
        <v>5</v>
      </c>
      <c r="B13" s="12">
        <v>600</v>
      </c>
      <c r="C13" s="12">
        <v>60016</v>
      </c>
      <c r="D13" s="11">
        <v>6050</v>
      </c>
      <c r="E13" s="14" t="s">
        <v>93</v>
      </c>
      <c r="F13" s="15">
        <v>30000</v>
      </c>
      <c r="G13" s="15">
        <v>0</v>
      </c>
      <c r="H13" s="15">
        <v>30000</v>
      </c>
      <c r="I13" s="15">
        <v>30000</v>
      </c>
      <c r="J13" s="15">
        <v>0</v>
      </c>
      <c r="K13" s="17" t="s">
        <v>12</v>
      </c>
      <c r="L13" s="15">
        <v>0</v>
      </c>
      <c r="M13" s="15">
        <v>0</v>
      </c>
      <c r="N13" s="18" t="s">
        <v>13</v>
      </c>
      <c r="O13" s="6"/>
    </row>
    <row r="14" spans="1:15" s="7" customFormat="1" ht="45" customHeight="1">
      <c r="A14" s="19">
        <v>6</v>
      </c>
      <c r="B14" s="12">
        <v>600</v>
      </c>
      <c r="C14" s="12">
        <v>60017</v>
      </c>
      <c r="D14" s="11">
        <v>6050</v>
      </c>
      <c r="E14" s="14" t="s">
        <v>56</v>
      </c>
      <c r="F14" s="15">
        <v>25000</v>
      </c>
      <c r="G14" s="15">
        <v>0</v>
      </c>
      <c r="H14" s="15">
        <v>25000</v>
      </c>
      <c r="I14" s="15">
        <v>25000</v>
      </c>
      <c r="J14" s="15">
        <v>0</v>
      </c>
      <c r="K14" s="17" t="s">
        <v>12</v>
      </c>
      <c r="L14" s="15">
        <v>0</v>
      </c>
      <c r="M14" s="15">
        <v>0</v>
      </c>
      <c r="N14" s="18" t="s">
        <v>13</v>
      </c>
      <c r="O14" s="6"/>
    </row>
    <row r="15" spans="1:15" s="7" customFormat="1" ht="81" customHeight="1">
      <c r="A15" s="19">
        <v>7</v>
      </c>
      <c r="B15" s="12">
        <v>630</v>
      </c>
      <c r="C15" s="12">
        <v>63003</v>
      </c>
      <c r="D15" s="11">
        <v>6300</v>
      </c>
      <c r="E15" s="14" t="s">
        <v>46</v>
      </c>
      <c r="F15" s="15">
        <v>38000</v>
      </c>
      <c r="G15" s="15">
        <v>0</v>
      </c>
      <c r="H15" s="15">
        <v>38000</v>
      </c>
      <c r="I15" s="15">
        <v>38000</v>
      </c>
      <c r="J15" s="15">
        <v>0</v>
      </c>
      <c r="K15" s="17" t="s">
        <v>12</v>
      </c>
      <c r="L15" s="15">
        <v>0</v>
      </c>
      <c r="M15" s="15">
        <v>0</v>
      </c>
      <c r="N15" s="18" t="s">
        <v>13</v>
      </c>
      <c r="O15" s="6"/>
    </row>
    <row r="16" spans="1:15" s="7" customFormat="1" ht="59.25" customHeight="1">
      <c r="A16" s="19">
        <v>8</v>
      </c>
      <c r="B16" s="12">
        <v>700</v>
      </c>
      <c r="C16" s="12">
        <v>70005</v>
      </c>
      <c r="D16" s="11">
        <v>6050</v>
      </c>
      <c r="E16" s="14" t="s">
        <v>29</v>
      </c>
      <c r="F16" s="15">
        <v>293238</v>
      </c>
      <c r="G16" s="15">
        <v>3238</v>
      </c>
      <c r="H16" s="15">
        <v>290000</v>
      </c>
      <c r="I16" s="15">
        <v>290000</v>
      </c>
      <c r="J16" s="15">
        <v>0</v>
      </c>
      <c r="K16" s="17" t="s">
        <v>12</v>
      </c>
      <c r="L16" s="15">
        <v>0</v>
      </c>
      <c r="M16" s="15">
        <v>0</v>
      </c>
      <c r="N16" s="18" t="s">
        <v>13</v>
      </c>
      <c r="O16" s="6"/>
    </row>
    <row r="17" spans="1:15" s="7" customFormat="1" ht="50.25" customHeight="1">
      <c r="A17" s="19">
        <v>9</v>
      </c>
      <c r="B17" s="12">
        <v>700</v>
      </c>
      <c r="C17" s="12">
        <v>70005</v>
      </c>
      <c r="D17" s="11">
        <v>6050</v>
      </c>
      <c r="E17" s="14" t="s">
        <v>48</v>
      </c>
      <c r="F17" s="15">
        <v>50000</v>
      </c>
      <c r="G17" s="15">
        <v>0</v>
      </c>
      <c r="H17" s="15">
        <v>50000</v>
      </c>
      <c r="I17" s="15">
        <v>50000</v>
      </c>
      <c r="J17" s="15">
        <v>0</v>
      </c>
      <c r="K17" s="17" t="s">
        <v>12</v>
      </c>
      <c r="L17" s="15">
        <v>0</v>
      </c>
      <c r="M17" s="15">
        <v>0</v>
      </c>
      <c r="N17" s="18" t="s">
        <v>13</v>
      </c>
      <c r="O17" s="6"/>
    </row>
    <row r="18" spans="1:15" s="7" customFormat="1" ht="49.5" customHeight="1">
      <c r="A18" s="19">
        <v>10</v>
      </c>
      <c r="B18" s="12">
        <v>700</v>
      </c>
      <c r="C18" s="12">
        <v>70005</v>
      </c>
      <c r="D18" s="11">
        <v>6060</v>
      </c>
      <c r="E18" s="14" t="s">
        <v>49</v>
      </c>
      <c r="F18" s="15">
        <v>79577</v>
      </c>
      <c r="G18" s="15">
        <v>0</v>
      </c>
      <c r="H18" s="15">
        <v>79577</v>
      </c>
      <c r="I18" s="15">
        <v>79577</v>
      </c>
      <c r="J18" s="15">
        <v>0</v>
      </c>
      <c r="K18" s="17" t="s">
        <v>12</v>
      </c>
      <c r="L18" s="15">
        <v>0</v>
      </c>
      <c r="M18" s="15">
        <v>0</v>
      </c>
      <c r="N18" s="18" t="s">
        <v>13</v>
      </c>
      <c r="O18" s="6"/>
    </row>
    <row r="19" spans="1:15" s="7" customFormat="1" ht="49.5" customHeight="1">
      <c r="A19" s="19">
        <v>11</v>
      </c>
      <c r="B19" s="12">
        <v>700</v>
      </c>
      <c r="C19" s="12">
        <v>70005</v>
      </c>
      <c r="D19" s="11">
        <v>6060</v>
      </c>
      <c r="E19" s="14" t="s">
        <v>50</v>
      </c>
      <c r="F19" s="15">
        <v>25933</v>
      </c>
      <c r="G19" s="15">
        <v>0</v>
      </c>
      <c r="H19" s="15">
        <v>25933</v>
      </c>
      <c r="I19" s="15">
        <v>25933</v>
      </c>
      <c r="J19" s="15">
        <v>0</v>
      </c>
      <c r="K19" s="17" t="s">
        <v>12</v>
      </c>
      <c r="L19" s="15">
        <v>0</v>
      </c>
      <c r="M19" s="15">
        <v>0</v>
      </c>
      <c r="N19" s="18" t="s">
        <v>13</v>
      </c>
      <c r="O19" s="6"/>
    </row>
    <row r="20" spans="1:15" s="7" customFormat="1" ht="52.5" customHeight="1">
      <c r="A20" s="19">
        <v>12</v>
      </c>
      <c r="B20" s="12">
        <v>754</v>
      </c>
      <c r="C20" s="12">
        <v>75405</v>
      </c>
      <c r="D20" s="11">
        <v>6170</v>
      </c>
      <c r="E20" s="14" t="s">
        <v>36</v>
      </c>
      <c r="F20" s="15">
        <v>9000</v>
      </c>
      <c r="G20" s="15">
        <v>0</v>
      </c>
      <c r="H20" s="15">
        <v>9000</v>
      </c>
      <c r="I20" s="15">
        <v>9000</v>
      </c>
      <c r="J20" s="15">
        <v>0</v>
      </c>
      <c r="K20" s="17" t="s">
        <v>12</v>
      </c>
      <c r="L20" s="15">
        <v>0</v>
      </c>
      <c r="M20" s="15">
        <v>0</v>
      </c>
      <c r="N20" s="18" t="s">
        <v>13</v>
      </c>
      <c r="O20" s="6"/>
    </row>
    <row r="21" spans="1:15" s="7" customFormat="1" ht="52.5" customHeight="1">
      <c r="A21" s="19">
        <v>13</v>
      </c>
      <c r="B21" s="12">
        <v>754</v>
      </c>
      <c r="C21" s="12">
        <v>75412</v>
      </c>
      <c r="D21" s="11">
        <v>6050</v>
      </c>
      <c r="E21" s="16" t="s">
        <v>40</v>
      </c>
      <c r="F21" s="15">
        <v>75904</v>
      </c>
      <c r="G21" s="15">
        <v>65904</v>
      </c>
      <c r="H21" s="15">
        <v>10000</v>
      </c>
      <c r="I21" s="15">
        <v>10000</v>
      </c>
      <c r="J21" s="15">
        <v>0</v>
      </c>
      <c r="K21" s="17" t="s">
        <v>12</v>
      </c>
      <c r="L21" s="15">
        <v>0</v>
      </c>
      <c r="M21" s="15">
        <v>0</v>
      </c>
      <c r="N21" s="18" t="s">
        <v>13</v>
      </c>
      <c r="O21" s="6"/>
    </row>
    <row r="22" spans="1:15" s="7" customFormat="1" ht="50.25" customHeight="1">
      <c r="A22" s="19">
        <v>14</v>
      </c>
      <c r="B22" s="12">
        <v>758</v>
      </c>
      <c r="C22" s="12">
        <v>75818</v>
      </c>
      <c r="D22" s="11">
        <v>6800</v>
      </c>
      <c r="E22" s="14" t="s">
        <v>38</v>
      </c>
      <c r="F22" s="15">
        <v>23000</v>
      </c>
      <c r="G22" s="15">
        <v>0</v>
      </c>
      <c r="H22" s="15">
        <v>23000</v>
      </c>
      <c r="I22" s="15">
        <v>23000</v>
      </c>
      <c r="J22" s="15">
        <v>0</v>
      </c>
      <c r="K22" s="17" t="s">
        <v>12</v>
      </c>
      <c r="L22" s="15">
        <v>0</v>
      </c>
      <c r="M22" s="15">
        <v>0</v>
      </c>
      <c r="N22" s="18" t="s">
        <v>13</v>
      </c>
      <c r="O22" s="6"/>
    </row>
    <row r="23" spans="1:15" s="7" customFormat="1" ht="51" customHeight="1">
      <c r="A23" s="19">
        <v>15</v>
      </c>
      <c r="B23" s="12">
        <v>801</v>
      </c>
      <c r="C23" s="12">
        <v>80101</v>
      </c>
      <c r="D23" s="11">
        <v>6050</v>
      </c>
      <c r="E23" s="14" t="s">
        <v>61</v>
      </c>
      <c r="F23" s="15">
        <v>350000</v>
      </c>
      <c r="G23" s="15">
        <v>0</v>
      </c>
      <c r="H23" s="15">
        <v>350000</v>
      </c>
      <c r="I23" s="15">
        <v>100000</v>
      </c>
      <c r="J23" s="15">
        <v>250000</v>
      </c>
      <c r="K23" s="17" t="s">
        <v>12</v>
      </c>
      <c r="L23" s="15">
        <v>0</v>
      </c>
      <c r="M23" s="15">
        <v>0</v>
      </c>
      <c r="N23" s="18" t="s">
        <v>13</v>
      </c>
      <c r="O23" s="6"/>
    </row>
    <row r="24" spans="1:15" s="7" customFormat="1" ht="51" customHeight="1">
      <c r="A24" s="19">
        <v>16</v>
      </c>
      <c r="B24" s="12">
        <v>801</v>
      </c>
      <c r="C24" s="12">
        <v>80104</v>
      </c>
      <c r="D24" s="11">
        <v>6060</v>
      </c>
      <c r="E24" s="14" t="s">
        <v>51</v>
      </c>
      <c r="F24" s="15">
        <v>32000</v>
      </c>
      <c r="G24" s="15">
        <v>0</v>
      </c>
      <c r="H24" s="15">
        <v>32000</v>
      </c>
      <c r="I24" s="15">
        <v>32000</v>
      </c>
      <c r="J24" s="15">
        <v>0</v>
      </c>
      <c r="K24" s="17" t="s">
        <v>12</v>
      </c>
      <c r="L24" s="15">
        <v>0</v>
      </c>
      <c r="M24" s="15">
        <v>0</v>
      </c>
      <c r="N24" s="18" t="s">
        <v>52</v>
      </c>
      <c r="O24" s="6"/>
    </row>
    <row r="25" spans="1:15" s="7" customFormat="1" ht="57.75" customHeight="1">
      <c r="A25" s="19">
        <v>17</v>
      </c>
      <c r="B25" s="12">
        <v>900</v>
      </c>
      <c r="C25" s="12">
        <v>90001</v>
      </c>
      <c r="D25" s="11">
        <v>6050</v>
      </c>
      <c r="E25" s="14" t="s">
        <v>25</v>
      </c>
      <c r="F25" s="15">
        <f>G25+H25</f>
        <v>265778</v>
      </c>
      <c r="G25" s="15">
        <v>45528</v>
      </c>
      <c r="H25" s="15">
        <v>220250</v>
      </c>
      <c r="I25" s="15">
        <v>90650</v>
      </c>
      <c r="J25" s="15">
        <v>129600</v>
      </c>
      <c r="K25" s="17" t="s">
        <v>12</v>
      </c>
      <c r="L25" s="15">
        <v>0</v>
      </c>
      <c r="M25" s="15">
        <v>0</v>
      </c>
      <c r="N25" s="18" t="s">
        <v>13</v>
      </c>
      <c r="O25" s="6"/>
    </row>
    <row r="26" spans="1:15" s="7" customFormat="1" ht="51" customHeight="1">
      <c r="A26" s="19">
        <v>18</v>
      </c>
      <c r="B26" s="12">
        <v>900</v>
      </c>
      <c r="C26" s="12">
        <v>90001</v>
      </c>
      <c r="D26" s="11">
        <v>6050</v>
      </c>
      <c r="E26" s="14" t="s">
        <v>57</v>
      </c>
      <c r="F26" s="15">
        <v>15000</v>
      </c>
      <c r="G26" s="15">
        <v>0</v>
      </c>
      <c r="H26" s="15">
        <v>15000</v>
      </c>
      <c r="I26" s="15">
        <v>15000</v>
      </c>
      <c r="J26" s="15">
        <v>0</v>
      </c>
      <c r="K26" s="17" t="s">
        <v>12</v>
      </c>
      <c r="L26" s="15">
        <v>0</v>
      </c>
      <c r="M26" s="15">
        <v>0</v>
      </c>
      <c r="N26" s="18" t="s">
        <v>13</v>
      </c>
      <c r="O26" s="6"/>
    </row>
    <row r="27" spans="1:14" ht="62.25" customHeight="1">
      <c r="A27" s="19">
        <v>19</v>
      </c>
      <c r="B27" s="12">
        <v>900</v>
      </c>
      <c r="C27" s="12">
        <v>90001</v>
      </c>
      <c r="D27" s="11" t="s">
        <v>26</v>
      </c>
      <c r="E27" s="16" t="s">
        <v>64</v>
      </c>
      <c r="F27" s="15">
        <f>G27+H27</f>
        <v>9210773.26</v>
      </c>
      <c r="G27" s="15">
        <f>1444047+5157762.26</f>
        <v>6601809.26</v>
      </c>
      <c r="H27" s="15">
        <v>2608964</v>
      </c>
      <c r="I27" s="15">
        <v>635467</v>
      </c>
      <c r="J27" s="15">
        <v>0</v>
      </c>
      <c r="K27" s="17" t="s">
        <v>12</v>
      </c>
      <c r="L27" s="15">
        <v>1973497</v>
      </c>
      <c r="M27" s="15">
        <v>0</v>
      </c>
      <c r="N27" s="18" t="s">
        <v>13</v>
      </c>
    </row>
    <row r="28" spans="1:14" ht="52.5" customHeight="1">
      <c r="A28" s="19">
        <v>20</v>
      </c>
      <c r="B28" s="12">
        <v>900</v>
      </c>
      <c r="C28" s="12">
        <v>90004</v>
      </c>
      <c r="D28" s="11">
        <v>6050</v>
      </c>
      <c r="E28" s="16" t="s">
        <v>58</v>
      </c>
      <c r="F28" s="15">
        <v>250000</v>
      </c>
      <c r="G28" s="15">
        <v>0</v>
      </c>
      <c r="H28" s="15">
        <v>250000</v>
      </c>
      <c r="I28" s="15">
        <v>250000</v>
      </c>
      <c r="J28" s="15">
        <v>0</v>
      </c>
      <c r="K28" s="17" t="s">
        <v>12</v>
      </c>
      <c r="L28" s="15">
        <v>0</v>
      </c>
      <c r="M28" s="15">
        <v>0</v>
      </c>
      <c r="N28" s="18" t="s">
        <v>13</v>
      </c>
    </row>
    <row r="29" spans="1:14" ht="46.5" customHeight="1">
      <c r="A29" s="19">
        <v>21</v>
      </c>
      <c r="B29" s="12">
        <v>900</v>
      </c>
      <c r="C29" s="12">
        <v>90004</v>
      </c>
      <c r="D29" s="11">
        <v>6060</v>
      </c>
      <c r="E29" s="16" t="s">
        <v>37</v>
      </c>
      <c r="F29" s="15">
        <v>58000</v>
      </c>
      <c r="G29" s="15">
        <v>0</v>
      </c>
      <c r="H29" s="15">
        <v>58000</v>
      </c>
      <c r="I29" s="15">
        <v>58000</v>
      </c>
      <c r="J29" s="15">
        <v>0</v>
      </c>
      <c r="K29" s="17" t="s">
        <v>12</v>
      </c>
      <c r="L29" s="15">
        <v>0</v>
      </c>
      <c r="M29" s="15">
        <v>0</v>
      </c>
      <c r="N29" s="18" t="s">
        <v>13</v>
      </c>
    </row>
    <row r="30" spans="1:14" ht="53.25" customHeight="1">
      <c r="A30" s="19">
        <v>22</v>
      </c>
      <c r="B30" s="12">
        <v>900</v>
      </c>
      <c r="C30" s="12">
        <v>90005</v>
      </c>
      <c r="D30" s="11">
        <v>6230</v>
      </c>
      <c r="E30" s="16" t="s">
        <v>30</v>
      </c>
      <c r="F30" s="15">
        <v>81000</v>
      </c>
      <c r="G30" s="15">
        <v>0</v>
      </c>
      <c r="H30" s="15">
        <v>81000</v>
      </c>
      <c r="I30" s="15">
        <v>81000</v>
      </c>
      <c r="J30" s="15">
        <v>0</v>
      </c>
      <c r="K30" s="17" t="s">
        <v>12</v>
      </c>
      <c r="L30" s="15">
        <v>0</v>
      </c>
      <c r="M30" s="15">
        <v>0</v>
      </c>
      <c r="N30" s="18" t="s">
        <v>13</v>
      </c>
    </row>
    <row r="31" spans="1:14" ht="48.75" customHeight="1">
      <c r="A31" s="19">
        <v>23</v>
      </c>
      <c r="B31" s="12">
        <v>900</v>
      </c>
      <c r="C31" s="12">
        <v>90015</v>
      </c>
      <c r="D31" s="11">
        <v>6050</v>
      </c>
      <c r="E31" s="16" t="s">
        <v>35</v>
      </c>
      <c r="F31" s="15">
        <v>10000</v>
      </c>
      <c r="G31" s="15">
        <v>0</v>
      </c>
      <c r="H31" s="15">
        <v>10000</v>
      </c>
      <c r="I31" s="15">
        <v>10000</v>
      </c>
      <c r="J31" s="15">
        <v>0</v>
      </c>
      <c r="K31" s="17" t="s">
        <v>12</v>
      </c>
      <c r="L31" s="15">
        <v>0</v>
      </c>
      <c r="M31" s="15">
        <v>0</v>
      </c>
      <c r="N31" s="18" t="s">
        <v>13</v>
      </c>
    </row>
    <row r="32" spans="1:14" ht="53.25" customHeight="1">
      <c r="A32" s="19">
        <v>24</v>
      </c>
      <c r="B32" s="12">
        <v>900</v>
      </c>
      <c r="C32" s="12">
        <v>90015</v>
      </c>
      <c r="D32" s="11">
        <v>6050</v>
      </c>
      <c r="E32" s="16" t="s">
        <v>41</v>
      </c>
      <c r="F32" s="15">
        <f>G32+H32</f>
        <v>110832</v>
      </c>
      <c r="G32" s="15">
        <v>8832</v>
      </c>
      <c r="H32" s="15">
        <v>102000</v>
      </c>
      <c r="I32" s="15">
        <v>102000</v>
      </c>
      <c r="J32" s="15">
        <v>0</v>
      </c>
      <c r="K32" s="17" t="s">
        <v>12</v>
      </c>
      <c r="L32" s="15">
        <v>0</v>
      </c>
      <c r="M32" s="15">
        <v>0</v>
      </c>
      <c r="N32" s="18" t="s">
        <v>13</v>
      </c>
    </row>
    <row r="33" spans="1:14" ht="49.5" customHeight="1">
      <c r="A33" s="19">
        <v>25</v>
      </c>
      <c r="B33" s="12">
        <v>900</v>
      </c>
      <c r="C33" s="12">
        <v>90095</v>
      </c>
      <c r="D33" s="11">
        <v>6060</v>
      </c>
      <c r="E33" s="16" t="s">
        <v>53</v>
      </c>
      <c r="F33" s="15">
        <v>61622</v>
      </c>
      <c r="G33" s="15">
        <v>0</v>
      </c>
      <c r="H33" s="15">
        <v>61622</v>
      </c>
      <c r="I33" s="15">
        <v>61622</v>
      </c>
      <c r="J33" s="15">
        <v>0</v>
      </c>
      <c r="K33" s="17" t="s">
        <v>12</v>
      </c>
      <c r="L33" s="15">
        <v>0</v>
      </c>
      <c r="M33" s="15">
        <v>0</v>
      </c>
      <c r="N33" s="18" t="s">
        <v>13</v>
      </c>
    </row>
    <row r="34" spans="1:14" ht="106.5" customHeight="1">
      <c r="A34" s="19">
        <v>26</v>
      </c>
      <c r="B34" s="12">
        <v>921</v>
      </c>
      <c r="C34" s="12">
        <v>92109</v>
      </c>
      <c r="D34" s="11">
        <v>6220</v>
      </c>
      <c r="E34" s="16" t="s">
        <v>59</v>
      </c>
      <c r="F34" s="15">
        <v>340600</v>
      </c>
      <c r="G34" s="15">
        <v>0</v>
      </c>
      <c r="H34" s="15">
        <v>340600</v>
      </c>
      <c r="I34" s="15">
        <v>340600</v>
      </c>
      <c r="J34" s="15">
        <v>0</v>
      </c>
      <c r="K34" s="17" t="s">
        <v>19</v>
      </c>
      <c r="L34" s="15">
        <v>0</v>
      </c>
      <c r="M34" s="15">
        <v>0</v>
      </c>
      <c r="N34" s="18" t="s">
        <v>13</v>
      </c>
    </row>
    <row r="35" spans="1:14" ht="48" customHeight="1">
      <c r="A35" s="19">
        <v>27</v>
      </c>
      <c r="B35" s="12">
        <v>921</v>
      </c>
      <c r="C35" s="12">
        <v>92109</v>
      </c>
      <c r="D35" s="11">
        <v>6220</v>
      </c>
      <c r="E35" s="16" t="s">
        <v>27</v>
      </c>
      <c r="F35" s="15">
        <v>18412</v>
      </c>
      <c r="G35" s="15">
        <v>418</v>
      </c>
      <c r="H35" s="15">
        <f>7492+10502</f>
        <v>17994</v>
      </c>
      <c r="I35" s="15">
        <f>7492+10502</f>
        <v>17994</v>
      </c>
      <c r="J35" s="15">
        <v>0</v>
      </c>
      <c r="K35" s="17" t="s">
        <v>19</v>
      </c>
      <c r="L35" s="15">
        <v>0</v>
      </c>
      <c r="M35" s="15">
        <v>0</v>
      </c>
      <c r="N35" s="18" t="s">
        <v>13</v>
      </c>
    </row>
    <row r="36" spans="1:14" ht="81" customHeight="1">
      <c r="A36" s="19">
        <v>28</v>
      </c>
      <c r="B36" s="12">
        <v>921</v>
      </c>
      <c r="C36" s="12">
        <v>92109</v>
      </c>
      <c r="D36" s="11">
        <v>6220</v>
      </c>
      <c r="E36" s="16" t="s">
        <v>65</v>
      </c>
      <c r="F36" s="15">
        <v>12000</v>
      </c>
      <c r="G36" s="15">
        <v>0</v>
      </c>
      <c r="H36" s="15">
        <v>12000</v>
      </c>
      <c r="I36" s="15">
        <v>12000</v>
      </c>
      <c r="J36" s="15">
        <v>0</v>
      </c>
      <c r="K36" s="17" t="s">
        <v>12</v>
      </c>
      <c r="L36" s="15">
        <v>0</v>
      </c>
      <c r="M36" s="15">
        <v>0</v>
      </c>
      <c r="N36" s="18" t="s">
        <v>13</v>
      </c>
    </row>
    <row r="37" spans="1:14" ht="45.75" customHeight="1">
      <c r="A37" s="19">
        <v>29</v>
      </c>
      <c r="B37" s="12">
        <v>926</v>
      </c>
      <c r="C37" s="12">
        <v>92601</v>
      </c>
      <c r="D37" s="11">
        <v>6050</v>
      </c>
      <c r="E37" s="16" t="s">
        <v>28</v>
      </c>
      <c r="F37" s="15">
        <v>4228460</v>
      </c>
      <c r="G37" s="15">
        <v>69334</v>
      </c>
      <c r="H37" s="15">
        <v>5000</v>
      </c>
      <c r="I37" s="15">
        <v>5000</v>
      </c>
      <c r="J37" s="15">
        <v>0</v>
      </c>
      <c r="K37" s="17" t="s">
        <v>19</v>
      </c>
      <c r="L37" s="15">
        <v>0</v>
      </c>
      <c r="M37" s="15">
        <v>4154126</v>
      </c>
      <c r="N37" s="18" t="s">
        <v>13</v>
      </c>
    </row>
    <row r="38" spans="1:14" ht="50.25" customHeight="1">
      <c r="A38" s="19">
        <v>30</v>
      </c>
      <c r="B38" s="12">
        <v>926</v>
      </c>
      <c r="C38" s="12">
        <v>92695</v>
      </c>
      <c r="D38" s="11">
        <v>6050</v>
      </c>
      <c r="E38" s="16" t="s">
        <v>54</v>
      </c>
      <c r="F38" s="15">
        <v>40000</v>
      </c>
      <c r="G38" s="15">
        <v>0</v>
      </c>
      <c r="H38" s="15">
        <v>40000</v>
      </c>
      <c r="I38" s="15">
        <v>40000</v>
      </c>
      <c r="J38" s="15">
        <v>0</v>
      </c>
      <c r="K38" s="17" t="s">
        <v>19</v>
      </c>
      <c r="L38" s="15">
        <v>0</v>
      </c>
      <c r="M38" s="15">
        <v>0</v>
      </c>
      <c r="N38" s="18" t="s">
        <v>13</v>
      </c>
    </row>
    <row r="39" spans="1:14" ht="67.5" customHeight="1">
      <c r="A39" s="19">
        <v>31</v>
      </c>
      <c r="B39" s="12">
        <v>926</v>
      </c>
      <c r="C39" s="12">
        <v>92695</v>
      </c>
      <c r="D39" s="11">
        <v>6050</v>
      </c>
      <c r="E39" s="16" t="s">
        <v>34</v>
      </c>
      <c r="F39" s="15">
        <v>150000</v>
      </c>
      <c r="G39" s="15">
        <v>0</v>
      </c>
      <c r="H39" s="15">
        <v>150000</v>
      </c>
      <c r="I39" s="15">
        <v>150000</v>
      </c>
      <c r="J39" s="15">
        <v>0</v>
      </c>
      <c r="K39" s="17" t="s">
        <v>39</v>
      </c>
      <c r="L39" s="15">
        <v>0</v>
      </c>
      <c r="M39" s="15">
        <v>0</v>
      </c>
      <c r="N39" s="18" t="s">
        <v>22</v>
      </c>
    </row>
    <row r="40" spans="1:14" ht="56.25" customHeight="1">
      <c r="A40" s="19">
        <v>32</v>
      </c>
      <c r="B40" s="12">
        <v>926</v>
      </c>
      <c r="C40" s="12">
        <v>92695</v>
      </c>
      <c r="D40" s="11">
        <v>6050</v>
      </c>
      <c r="E40" s="16" t="s">
        <v>63</v>
      </c>
      <c r="F40" s="15">
        <v>105000</v>
      </c>
      <c r="G40" s="15">
        <v>0</v>
      </c>
      <c r="H40" s="15">
        <v>105000</v>
      </c>
      <c r="I40" s="15">
        <v>55000</v>
      </c>
      <c r="J40" s="15">
        <v>0</v>
      </c>
      <c r="K40" s="17" t="s">
        <v>62</v>
      </c>
      <c r="L40" s="15">
        <v>0</v>
      </c>
      <c r="M40" s="15">
        <v>0</v>
      </c>
      <c r="N40" s="18" t="s">
        <v>13</v>
      </c>
    </row>
    <row r="41" spans="1:14" s="8" customFormat="1" ht="24" customHeight="1">
      <c r="A41" s="88" t="s">
        <v>14</v>
      </c>
      <c r="B41" s="88"/>
      <c r="C41" s="88"/>
      <c r="D41" s="88"/>
      <c r="E41" s="88"/>
      <c r="F41" s="24">
        <f>SUM(F9:F40)</f>
        <v>16323280.26</v>
      </c>
      <c r="G41" s="24">
        <f aca="true" t="shared" si="0" ref="G41:M41">SUM(G9:G40)</f>
        <v>6872304.26</v>
      </c>
      <c r="H41" s="24">
        <f t="shared" si="0"/>
        <v>5296850</v>
      </c>
      <c r="I41" s="24">
        <f t="shared" si="0"/>
        <v>2893753</v>
      </c>
      <c r="J41" s="24">
        <f t="shared" si="0"/>
        <v>379600</v>
      </c>
      <c r="K41" s="24">
        <v>50000</v>
      </c>
      <c r="L41" s="24">
        <f t="shared" si="0"/>
        <v>1973497</v>
      </c>
      <c r="M41" s="24">
        <f t="shared" si="0"/>
        <v>4154126</v>
      </c>
      <c r="N41" s="25" t="s">
        <v>15</v>
      </c>
    </row>
    <row r="42" spans="1:14" ht="12.75">
      <c r="A42" s="9" t="s">
        <v>16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9" t="s">
        <v>20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 t="s">
        <v>17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 t="s">
        <v>18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2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s="8" customFormat="1" ht="12.75">
      <c r="A47" s="2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9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>
      <c r="A51" s="13"/>
      <c r="B51" s="13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>
      <c r="A52" s="13"/>
      <c r="B52" s="1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</row>
    <row r="53" spans="2:14" ht="12.7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2:14" ht="80.25" customHeight="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41:E41"/>
    <mergeCell ref="B53:N53"/>
    <mergeCell ref="B54:N54"/>
    <mergeCell ref="A1:N1"/>
    <mergeCell ref="A3:A7"/>
    <mergeCell ref="B3:B7"/>
    <mergeCell ref="C3:C7"/>
    <mergeCell ref="D3:D7"/>
    <mergeCell ref="E3:E7"/>
    <mergeCell ref="F3:F7"/>
  </mergeCells>
  <printOptions horizontalCentered="1"/>
  <pageMargins left="0.7086614173228347" right="0.7086614173228347" top="1.1811023622047245" bottom="0.7086614173228347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Zarządzenia Nr 63/2019  
Burmistrza Miasta Radziejów z dnia  12 sierpnia 2019 roku    
w sprawie zmian w budżecie Miasta Radziejów na 2019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K61" sqref="K61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29" customWidth="1"/>
    <col min="5" max="5" width="13.57421875" style="29" customWidth="1"/>
    <col min="6" max="8" width="12.7109375" style="29" customWidth="1"/>
    <col min="9" max="24" width="9.140625" style="30" customWidth="1"/>
  </cols>
  <sheetData>
    <row r="1" spans="1:8" ht="55.5" customHeight="1">
      <c r="A1" s="103" t="s">
        <v>66</v>
      </c>
      <c r="B1" s="103"/>
      <c r="C1" s="103"/>
      <c r="D1" s="103"/>
      <c r="E1" s="103"/>
      <c r="F1" s="103"/>
      <c r="G1" s="103"/>
      <c r="H1" s="103"/>
    </row>
    <row r="2" spans="1:8" ht="10.5" customHeight="1">
      <c r="A2" s="27"/>
      <c r="B2" s="27"/>
      <c r="C2" s="27"/>
      <c r="D2" s="31"/>
      <c r="E2" s="31"/>
      <c r="F2" s="31"/>
      <c r="H2" s="32" t="s">
        <v>1</v>
      </c>
    </row>
    <row r="3" spans="1:8" ht="12.75" customHeight="1">
      <c r="A3" s="102" t="s">
        <v>0</v>
      </c>
      <c r="B3" s="102" t="s">
        <v>67</v>
      </c>
      <c r="C3" s="102" t="s">
        <v>68</v>
      </c>
      <c r="D3" s="98" t="s">
        <v>69</v>
      </c>
      <c r="E3" s="98" t="s">
        <v>70</v>
      </c>
      <c r="F3" s="98" t="s">
        <v>71</v>
      </c>
      <c r="G3" s="98"/>
      <c r="H3" s="98"/>
    </row>
    <row r="4" spans="1:8" ht="12.75" customHeight="1">
      <c r="A4" s="102"/>
      <c r="B4" s="102"/>
      <c r="C4" s="102"/>
      <c r="D4" s="98"/>
      <c r="E4" s="98"/>
      <c r="F4" s="98" t="s">
        <v>72</v>
      </c>
      <c r="G4" s="33" t="s">
        <v>31</v>
      </c>
      <c r="H4" s="98" t="s">
        <v>73</v>
      </c>
    </row>
    <row r="5" spans="1:8" ht="45">
      <c r="A5" s="102"/>
      <c r="B5" s="102"/>
      <c r="C5" s="102"/>
      <c r="D5" s="98"/>
      <c r="E5" s="98"/>
      <c r="F5" s="98"/>
      <c r="G5" s="34" t="s">
        <v>74</v>
      </c>
      <c r="H5" s="98"/>
    </row>
    <row r="6" spans="1:8" ht="12.75">
      <c r="A6" s="35">
        <v>1</v>
      </c>
      <c r="B6" s="35">
        <v>2</v>
      </c>
      <c r="C6" s="35">
        <v>3</v>
      </c>
      <c r="D6" s="36">
        <v>4</v>
      </c>
      <c r="E6" s="36">
        <v>5</v>
      </c>
      <c r="F6" s="36">
        <v>6</v>
      </c>
      <c r="G6" s="36">
        <v>7</v>
      </c>
      <c r="H6" s="36">
        <v>10</v>
      </c>
    </row>
    <row r="7" spans="1:8" ht="18" customHeight="1">
      <c r="A7" s="37" t="s">
        <v>75</v>
      </c>
      <c r="B7" s="37" t="s">
        <v>76</v>
      </c>
      <c r="C7" s="38"/>
      <c r="D7" s="39">
        <f>SUM(D8:D11)</f>
        <v>6664.99</v>
      </c>
      <c r="E7" s="39">
        <f>SUM(E8:E11)</f>
        <v>6664.99</v>
      </c>
      <c r="F7" s="39">
        <f>SUM(F8:F11)</f>
        <v>6664.99</v>
      </c>
      <c r="G7" s="39">
        <f>SUM(G8:G11)</f>
        <v>0</v>
      </c>
      <c r="H7" s="39">
        <f>SUM(H8:H11)</f>
        <v>0</v>
      </c>
    </row>
    <row r="8" spans="1:24" s="8" customFormat="1" ht="18" customHeight="1">
      <c r="A8" s="40"/>
      <c r="B8" s="41"/>
      <c r="C8" s="41">
        <v>2010</v>
      </c>
      <c r="D8" s="42">
        <v>6664.99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s="8" customFormat="1" ht="18" customHeight="1">
      <c r="A9" s="40"/>
      <c r="B9" s="41"/>
      <c r="C9" s="41">
        <v>4210</v>
      </c>
      <c r="D9" s="42"/>
      <c r="E9" s="42">
        <v>59.79</v>
      </c>
      <c r="F9" s="42">
        <v>59.79</v>
      </c>
      <c r="G9" s="42">
        <v>0</v>
      </c>
      <c r="H9" s="42">
        <v>0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8" customFormat="1" ht="18" customHeight="1">
      <c r="A10" s="40"/>
      <c r="B10" s="41"/>
      <c r="C10" s="41">
        <v>4300</v>
      </c>
      <c r="D10" s="42"/>
      <c r="E10" s="42">
        <v>70.9</v>
      </c>
      <c r="F10" s="42">
        <v>70.9</v>
      </c>
      <c r="G10" s="42">
        <v>0</v>
      </c>
      <c r="H10" s="42">
        <v>0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s="8" customFormat="1" ht="18" customHeight="1">
      <c r="A11" s="40"/>
      <c r="B11" s="41"/>
      <c r="C11" s="41">
        <v>4430</v>
      </c>
      <c r="D11" s="42"/>
      <c r="E11" s="42">
        <v>6534.3</v>
      </c>
      <c r="F11" s="42">
        <v>6534.3</v>
      </c>
      <c r="G11" s="42">
        <v>0</v>
      </c>
      <c r="H11" s="42">
        <v>0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8" ht="18" customHeight="1">
      <c r="A12" s="44">
        <v>750</v>
      </c>
      <c r="B12" s="38"/>
      <c r="C12" s="38"/>
      <c r="D12" s="39">
        <f>SUM(D13)</f>
        <v>144600</v>
      </c>
      <c r="E12" s="39">
        <f>SUM(E13)</f>
        <v>144600</v>
      </c>
      <c r="F12" s="39">
        <f>SUM(F13)</f>
        <v>144600</v>
      </c>
      <c r="G12" s="39">
        <f>SUM(G13)</f>
        <v>143024.72</v>
      </c>
      <c r="H12" s="39">
        <f>SUM(H13)</f>
        <v>0</v>
      </c>
    </row>
    <row r="13" spans="1:24" s="48" customFormat="1" ht="18" customHeight="1">
      <c r="A13" s="45"/>
      <c r="B13" s="46">
        <v>75011</v>
      </c>
      <c r="C13" s="46"/>
      <c r="D13" s="47">
        <f>SUM(D14:D18)</f>
        <v>144600</v>
      </c>
      <c r="E13" s="47">
        <f>SUM(E14:E22)</f>
        <v>144600</v>
      </c>
      <c r="F13" s="47">
        <f>SUM(F14:F22)</f>
        <v>144600</v>
      </c>
      <c r="G13" s="47">
        <f>SUM(G14:G22)</f>
        <v>143024.72</v>
      </c>
      <c r="H13" s="47">
        <f>SUM(H14:H18)</f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48" customFormat="1" ht="18" customHeight="1">
      <c r="A14" s="45"/>
      <c r="B14" s="46"/>
      <c r="C14" s="46">
        <v>2010</v>
      </c>
      <c r="D14" s="47">
        <v>144600</v>
      </c>
      <c r="E14" s="47"/>
      <c r="F14" s="47"/>
      <c r="G14" s="47"/>
      <c r="H14" s="47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48" customFormat="1" ht="18" customHeight="1">
      <c r="A15" s="45"/>
      <c r="B15" s="46"/>
      <c r="C15" s="46">
        <v>4010</v>
      </c>
      <c r="D15" s="47"/>
      <c r="E15" s="47">
        <f>110660+0.64-200</f>
        <v>110460.64</v>
      </c>
      <c r="F15" s="47">
        <f>110660+0.64-200</f>
        <v>110460.64</v>
      </c>
      <c r="G15" s="47">
        <f>110660+0.64-200</f>
        <v>110460.64</v>
      </c>
      <c r="H15" s="47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48" customFormat="1" ht="18" customHeight="1">
      <c r="A16" s="45"/>
      <c r="B16" s="46"/>
      <c r="C16" s="46">
        <v>4040</v>
      </c>
      <c r="D16" s="47"/>
      <c r="E16" s="49">
        <f>9275-0.64</f>
        <v>9274.36</v>
      </c>
      <c r="F16" s="49">
        <f>9275-0.64</f>
        <v>9274.36</v>
      </c>
      <c r="G16" s="49">
        <f>9275-0.64</f>
        <v>9274.36</v>
      </c>
      <c r="H16" s="47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48" customFormat="1" ht="18" customHeight="1">
      <c r="A17" s="45"/>
      <c r="B17" s="46"/>
      <c r="C17" s="46">
        <v>4110</v>
      </c>
      <c r="D17" s="47"/>
      <c r="E17" s="47">
        <v>20619</v>
      </c>
      <c r="F17" s="47">
        <v>20619</v>
      </c>
      <c r="G17" s="47">
        <v>20619</v>
      </c>
      <c r="H17" s="47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48" customFormat="1" ht="18" customHeight="1">
      <c r="A18" s="45"/>
      <c r="B18" s="46"/>
      <c r="C18" s="46">
        <v>4120</v>
      </c>
      <c r="D18" s="47"/>
      <c r="E18" s="47">
        <f>2939-468.28+200</f>
        <v>2670.7200000000003</v>
      </c>
      <c r="F18" s="47">
        <f>2939-468.28+200</f>
        <v>2670.7200000000003</v>
      </c>
      <c r="G18" s="47">
        <f>2939-468.28+200</f>
        <v>2670.7200000000003</v>
      </c>
      <c r="H18" s="47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48" customFormat="1" ht="18" customHeight="1" hidden="1">
      <c r="A19" s="45"/>
      <c r="B19" s="46"/>
      <c r="C19" s="46">
        <v>4210</v>
      </c>
      <c r="D19" s="47"/>
      <c r="E19" s="47">
        <v>0</v>
      </c>
      <c r="F19" s="47">
        <v>0</v>
      </c>
      <c r="G19" s="47">
        <v>0</v>
      </c>
      <c r="H19" s="47"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s="48" customFormat="1" ht="18" customHeight="1" hidden="1">
      <c r="A20" s="45"/>
      <c r="B20" s="46"/>
      <c r="C20" s="46">
        <v>4300</v>
      </c>
      <c r="D20" s="47"/>
      <c r="E20" s="47">
        <v>0</v>
      </c>
      <c r="F20" s="47">
        <v>0</v>
      </c>
      <c r="G20" s="47">
        <v>0</v>
      </c>
      <c r="H20" s="47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s="48" customFormat="1" ht="18" customHeight="1" hidden="1">
      <c r="A21" s="45"/>
      <c r="B21" s="46"/>
      <c r="C21" s="46">
        <v>4380</v>
      </c>
      <c r="D21" s="47"/>
      <c r="E21" s="47">
        <v>0</v>
      </c>
      <c r="F21" s="47">
        <v>0</v>
      </c>
      <c r="G21" s="47">
        <v>0</v>
      </c>
      <c r="H21" s="47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48" customFormat="1" ht="18" customHeight="1">
      <c r="A22" s="45"/>
      <c r="B22" s="46"/>
      <c r="C22" s="46">
        <v>4440</v>
      </c>
      <c r="D22" s="47"/>
      <c r="E22" s="47">
        <f>1107+468.28</f>
        <v>1575.28</v>
      </c>
      <c r="F22" s="47">
        <f>1107+468.28</f>
        <v>1575.28</v>
      </c>
      <c r="G22" s="47">
        <v>0</v>
      </c>
      <c r="H22" s="47"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48" customFormat="1" ht="18" customHeight="1">
      <c r="A23" s="50">
        <v>751</v>
      </c>
      <c r="B23" s="51"/>
      <c r="C23" s="51"/>
      <c r="D23" s="52">
        <f>D24+D31+D35</f>
        <v>32144</v>
      </c>
      <c r="E23" s="52">
        <f>E24+E30+E34</f>
        <v>32144</v>
      </c>
      <c r="F23" s="52">
        <f>F24+F30+F34</f>
        <v>32144</v>
      </c>
      <c r="G23" s="52">
        <f>G24+G30+G34</f>
        <v>7340</v>
      </c>
      <c r="H23" s="52">
        <f>H24+H30+H34</f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48" customFormat="1" ht="18" customHeight="1">
      <c r="A24" s="45"/>
      <c r="B24" s="46">
        <v>75101</v>
      </c>
      <c r="C24" s="46"/>
      <c r="D24" s="47">
        <v>1350</v>
      </c>
      <c r="E24" s="47">
        <f>SUM(E26:E29)</f>
        <v>1350</v>
      </c>
      <c r="F24" s="47">
        <f>SUM(F26:F29)</f>
        <v>1350</v>
      </c>
      <c r="G24" s="47">
        <f>SUM(G26:G29)</f>
        <v>1293</v>
      </c>
      <c r="H24" s="47">
        <f>SUM(H26:H29)</f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48" customFormat="1" ht="18" customHeight="1">
      <c r="A25" s="45"/>
      <c r="B25" s="46"/>
      <c r="C25" s="46">
        <v>2010</v>
      </c>
      <c r="D25" s="47">
        <v>1350</v>
      </c>
      <c r="E25" s="47"/>
      <c r="F25" s="47"/>
      <c r="G25" s="47"/>
      <c r="H25" s="4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48" customFormat="1" ht="18" customHeight="1">
      <c r="A26" s="45"/>
      <c r="B26" s="46"/>
      <c r="C26" s="46" t="s">
        <v>77</v>
      </c>
      <c r="D26" s="47"/>
      <c r="E26" s="47">
        <v>1080</v>
      </c>
      <c r="F26" s="47">
        <v>1080</v>
      </c>
      <c r="G26" s="47">
        <v>1080</v>
      </c>
      <c r="H26" s="47"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s="48" customFormat="1" ht="18" customHeight="1">
      <c r="A27" s="45"/>
      <c r="B27" s="46"/>
      <c r="C27" s="46">
        <v>4110</v>
      </c>
      <c r="D27" s="47"/>
      <c r="E27" s="47">
        <v>186</v>
      </c>
      <c r="F27" s="47">
        <v>186</v>
      </c>
      <c r="G27" s="47">
        <v>186</v>
      </c>
      <c r="H27" s="47"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48" customFormat="1" ht="18" customHeight="1">
      <c r="A28" s="45"/>
      <c r="B28" s="46"/>
      <c r="C28" s="46">
        <v>4120</v>
      </c>
      <c r="D28" s="47"/>
      <c r="E28" s="47">
        <v>27</v>
      </c>
      <c r="F28" s="47">
        <v>27</v>
      </c>
      <c r="G28" s="47">
        <v>27</v>
      </c>
      <c r="H28" s="47"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48" customFormat="1" ht="18" customHeight="1">
      <c r="A29" s="45"/>
      <c r="B29" s="46"/>
      <c r="C29" s="46">
        <v>4300</v>
      </c>
      <c r="D29" s="47"/>
      <c r="E29" s="47">
        <v>57</v>
      </c>
      <c r="F29" s="47">
        <v>57</v>
      </c>
      <c r="G29" s="47">
        <v>0</v>
      </c>
      <c r="H29" s="47"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48" customFormat="1" ht="18" customHeight="1">
      <c r="A30" s="45"/>
      <c r="B30" s="46">
        <v>75109</v>
      </c>
      <c r="C30" s="46"/>
      <c r="D30" s="47">
        <f>D31</f>
        <v>800</v>
      </c>
      <c r="E30" s="47">
        <f>E32+E33</f>
        <v>800</v>
      </c>
      <c r="F30" s="47">
        <f>F32+F33</f>
        <v>800</v>
      </c>
      <c r="G30" s="47">
        <f>G32+G33</f>
        <v>0</v>
      </c>
      <c r="H30" s="47">
        <f>H32+H33</f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48" customFormat="1" ht="18" customHeight="1">
      <c r="A31" s="45"/>
      <c r="B31" s="46"/>
      <c r="C31" s="46">
        <v>2010</v>
      </c>
      <c r="D31" s="47">
        <v>800</v>
      </c>
      <c r="E31" s="47"/>
      <c r="F31" s="47"/>
      <c r="G31" s="47"/>
      <c r="H31" s="47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48" customFormat="1" ht="18" customHeight="1">
      <c r="A32" s="45"/>
      <c r="B32" s="46"/>
      <c r="C32" s="46">
        <v>4300</v>
      </c>
      <c r="D32" s="47"/>
      <c r="E32" s="47">
        <v>600</v>
      </c>
      <c r="F32" s="47">
        <v>600</v>
      </c>
      <c r="G32" s="47">
        <v>0</v>
      </c>
      <c r="H32" s="47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s="48" customFormat="1" ht="18" customHeight="1">
      <c r="A33" s="45"/>
      <c r="B33" s="46"/>
      <c r="C33" s="46">
        <v>4410</v>
      </c>
      <c r="D33" s="47"/>
      <c r="E33" s="47">
        <v>200</v>
      </c>
      <c r="F33" s="47">
        <v>200</v>
      </c>
      <c r="G33" s="47">
        <v>0</v>
      </c>
      <c r="H33" s="47">
        <v>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48" customFormat="1" ht="18" customHeight="1">
      <c r="A34" s="45"/>
      <c r="B34" s="46">
        <v>75113</v>
      </c>
      <c r="C34" s="46"/>
      <c r="D34" s="47">
        <f>D35</f>
        <v>29994</v>
      </c>
      <c r="E34" s="47">
        <f>SUM(E36:E43)</f>
        <v>29994</v>
      </c>
      <c r="F34" s="47">
        <f>SUM(F36:F43)</f>
        <v>29994</v>
      </c>
      <c r="G34" s="47">
        <f>SUM(G36:G43)</f>
        <v>6047</v>
      </c>
      <c r="H34" s="47">
        <f>SUM(H36:H43)</f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48" customFormat="1" ht="18" customHeight="1">
      <c r="A35" s="45"/>
      <c r="B35" s="46"/>
      <c r="C35" s="46">
        <v>2010</v>
      </c>
      <c r="D35" s="47">
        <f>11294+18700</f>
        <v>29994</v>
      </c>
      <c r="E35" s="47"/>
      <c r="F35" s="47"/>
      <c r="G35" s="47"/>
      <c r="H35" s="47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48" customFormat="1" ht="18" customHeight="1">
      <c r="A36" s="45"/>
      <c r="B36" s="46"/>
      <c r="C36" s="46">
        <v>3030</v>
      </c>
      <c r="D36" s="47"/>
      <c r="E36" s="47">
        <v>18700</v>
      </c>
      <c r="F36" s="47">
        <v>18700</v>
      </c>
      <c r="G36" s="47">
        <v>0</v>
      </c>
      <c r="H36" s="47"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48" customFormat="1" ht="18" customHeight="1">
      <c r="A37" s="45"/>
      <c r="B37" s="46"/>
      <c r="C37" s="46">
        <v>4010</v>
      </c>
      <c r="D37" s="47"/>
      <c r="E37" s="47">
        <v>800</v>
      </c>
      <c r="F37" s="47">
        <v>800</v>
      </c>
      <c r="G37" s="47">
        <v>800</v>
      </c>
      <c r="H37" s="47">
        <v>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48" customFormat="1" ht="18" customHeight="1">
      <c r="A38" s="45"/>
      <c r="B38" s="46"/>
      <c r="C38" s="46">
        <v>4110</v>
      </c>
      <c r="D38" s="47"/>
      <c r="E38" s="47">
        <v>783</v>
      </c>
      <c r="F38" s="47">
        <v>783</v>
      </c>
      <c r="G38" s="47">
        <v>783</v>
      </c>
      <c r="H38" s="47">
        <v>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48" customFormat="1" ht="18" customHeight="1">
      <c r="A39" s="45"/>
      <c r="B39" s="46"/>
      <c r="C39" s="46">
        <v>4120</v>
      </c>
      <c r="D39" s="47"/>
      <c r="E39" s="47">
        <v>112</v>
      </c>
      <c r="F39" s="47">
        <v>112</v>
      </c>
      <c r="G39" s="47">
        <v>112</v>
      </c>
      <c r="H39" s="47">
        <v>0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48" customFormat="1" ht="18" customHeight="1">
      <c r="A40" s="45"/>
      <c r="B40" s="46"/>
      <c r="C40" s="46">
        <v>4170</v>
      </c>
      <c r="D40" s="47"/>
      <c r="E40" s="47">
        <v>4352</v>
      </c>
      <c r="F40" s="47">
        <v>4352</v>
      </c>
      <c r="G40" s="47">
        <v>4352</v>
      </c>
      <c r="H40" s="47">
        <v>0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48" customFormat="1" ht="18" customHeight="1">
      <c r="A41" s="45"/>
      <c r="B41" s="46"/>
      <c r="C41" s="46">
        <v>4210</v>
      </c>
      <c r="D41" s="47"/>
      <c r="E41" s="47">
        <v>2540</v>
      </c>
      <c r="F41" s="47">
        <v>2540</v>
      </c>
      <c r="G41" s="47">
        <v>0</v>
      </c>
      <c r="H41" s="47">
        <v>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48" customFormat="1" ht="18" customHeight="1">
      <c r="A42" s="45"/>
      <c r="B42" s="46"/>
      <c r="C42" s="46">
        <v>4300</v>
      </c>
      <c r="D42" s="47"/>
      <c r="E42" s="47">
        <v>2556</v>
      </c>
      <c r="F42" s="47">
        <v>2556</v>
      </c>
      <c r="G42" s="47">
        <v>0</v>
      </c>
      <c r="H42" s="47">
        <v>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48" customFormat="1" ht="18" customHeight="1">
      <c r="A43" s="45"/>
      <c r="B43" s="46"/>
      <c r="C43" s="46">
        <v>4410</v>
      </c>
      <c r="D43" s="47"/>
      <c r="E43" s="47">
        <v>151</v>
      </c>
      <c r="F43" s="47">
        <v>151</v>
      </c>
      <c r="G43" s="47">
        <v>0</v>
      </c>
      <c r="H43" s="47"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s="54" customFormat="1" ht="18" customHeight="1">
      <c r="A44" s="50">
        <v>801</v>
      </c>
      <c r="B44" s="51"/>
      <c r="C44" s="51"/>
      <c r="D44" s="52">
        <f>D45</f>
        <v>49834.03</v>
      </c>
      <c r="E44" s="52">
        <f>E45</f>
        <v>49834.03</v>
      </c>
      <c r="F44" s="52">
        <f>F45</f>
        <v>49834.03</v>
      </c>
      <c r="G44" s="52">
        <f>G45</f>
        <v>0</v>
      </c>
      <c r="H44" s="52">
        <f>H45</f>
        <v>0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s="48" customFormat="1" ht="18" customHeight="1">
      <c r="A45" s="45"/>
      <c r="B45" s="46">
        <v>80153</v>
      </c>
      <c r="C45" s="46"/>
      <c r="D45" s="47">
        <f>D46+D47+D48</f>
        <v>49834.03</v>
      </c>
      <c r="E45" s="47">
        <f>E46+E47+E48</f>
        <v>49834.03</v>
      </c>
      <c r="F45" s="47">
        <f>F46+F47+F48</f>
        <v>49834.03</v>
      </c>
      <c r="G45" s="47">
        <f>G46+G47+G48</f>
        <v>0</v>
      </c>
      <c r="H45" s="47">
        <f>H46+H47+H48</f>
        <v>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48" customFormat="1" ht="18" customHeight="1">
      <c r="A46" s="45"/>
      <c r="B46" s="46"/>
      <c r="C46" s="46">
        <v>2010</v>
      </c>
      <c r="D46" s="47">
        <f>34385.48+15448.55</f>
        <v>49834.03</v>
      </c>
      <c r="E46" s="47"/>
      <c r="F46" s="47"/>
      <c r="G46" s="47"/>
      <c r="H46" s="47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48" customFormat="1" ht="18" customHeight="1">
      <c r="A47" s="45"/>
      <c r="B47" s="46"/>
      <c r="C47" s="46">
        <v>4210</v>
      </c>
      <c r="D47" s="47"/>
      <c r="E47" s="47">
        <f>340.43+152.95</f>
        <v>493.38</v>
      </c>
      <c r="F47" s="47">
        <f>340.43+152.95</f>
        <v>493.38</v>
      </c>
      <c r="G47" s="47">
        <v>0</v>
      </c>
      <c r="H47" s="47">
        <v>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48" customFormat="1" ht="18" customHeight="1">
      <c r="A48" s="45"/>
      <c r="B48" s="46"/>
      <c r="C48" s="46">
        <v>4240</v>
      </c>
      <c r="D48" s="47"/>
      <c r="E48" s="47">
        <f>34045.05+15295.6</f>
        <v>49340.65</v>
      </c>
      <c r="F48" s="47">
        <f>34045.05+15295.6</f>
        <v>49340.65</v>
      </c>
      <c r="G48" s="47">
        <v>0</v>
      </c>
      <c r="H48" s="47">
        <v>0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s="54" customFormat="1" ht="18" customHeight="1">
      <c r="A49" s="55">
        <v>852</v>
      </c>
      <c r="B49" s="56"/>
      <c r="C49" s="56"/>
      <c r="D49" s="52">
        <f>D58+D50+D54</f>
        <v>37826.85</v>
      </c>
      <c r="E49" s="52">
        <f>E58+E50+E54</f>
        <v>37826.85</v>
      </c>
      <c r="F49" s="52">
        <f>F58+F50+F54</f>
        <v>37826.85</v>
      </c>
      <c r="G49" s="52">
        <f>G58+G50+G54</f>
        <v>32650</v>
      </c>
      <c r="H49" s="52">
        <f>H58+H50+H54</f>
        <v>0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s="60" customFormat="1" ht="18" customHeight="1">
      <c r="A50" s="57"/>
      <c r="B50" s="58">
        <v>85215</v>
      </c>
      <c r="C50" s="46"/>
      <c r="D50" s="47">
        <f>D51</f>
        <v>913.8499999999999</v>
      </c>
      <c r="E50" s="47">
        <f>E51+E52+E53</f>
        <v>913.8499999999999</v>
      </c>
      <c r="F50" s="47">
        <f>F51+F52+F53</f>
        <v>913.8499999999999</v>
      </c>
      <c r="G50" s="47">
        <f>G51+G52+G53</f>
        <v>0</v>
      </c>
      <c r="H50" s="47">
        <f>H51+H52+H53</f>
        <v>0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s="60" customFormat="1" ht="18" customHeight="1">
      <c r="A51" s="57"/>
      <c r="B51" s="45"/>
      <c r="C51" s="46">
        <v>2010</v>
      </c>
      <c r="D51" s="47">
        <f>374.39+339.66+199.8</f>
        <v>913.8499999999999</v>
      </c>
      <c r="E51" s="47"/>
      <c r="F51" s="47"/>
      <c r="G51" s="47"/>
      <c r="H51" s="47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60" customFormat="1" ht="18" customHeight="1">
      <c r="A52" s="57"/>
      <c r="B52" s="45"/>
      <c r="C52" s="46">
        <v>3110</v>
      </c>
      <c r="D52" s="47"/>
      <c r="E52" s="47">
        <f>367.05+333+195.88</f>
        <v>895.93</v>
      </c>
      <c r="F52" s="47">
        <f>367.05+333+195.88</f>
        <v>895.93</v>
      </c>
      <c r="G52" s="47">
        <v>0</v>
      </c>
      <c r="H52" s="47">
        <v>0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</row>
    <row r="53" spans="1:24" s="60" customFormat="1" ht="18" customHeight="1">
      <c r="A53" s="57"/>
      <c r="B53" s="45"/>
      <c r="C53" s="46">
        <v>4210</v>
      </c>
      <c r="D53" s="47"/>
      <c r="E53" s="47">
        <f>7.34+6.66+3.92</f>
        <v>17.92</v>
      </c>
      <c r="F53" s="47">
        <f>7.34+6.66+3.92</f>
        <v>17.92</v>
      </c>
      <c r="G53" s="47">
        <v>0</v>
      </c>
      <c r="H53" s="47">
        <v>0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 s="60" customFormat="1" ht="18" customHeight="1">
      <c r="A54" s="57"/>
      <c r="B54" s="58">
        <v>85219</v>
      </c>
      <c r="C54" s="46"/>
      <c r="D54" s="47">
        <f>D55+D56+D57</f>
        <v>4263</v>
      </c>
      <c r="E54" s="47">
        <f>E55+E56+E57</f>
        <v>4263</v>
      </c>
      <c r="F54" s="47">
        <f>F55+F56+F57</f>
        <v>4263</v>
      </c>
      <c r="G54" s="47">
        <f>G55+G56+G57</f>
        <v>0</v>
      </c>
      <c r="H54" s="47">
        <f>H55+H56+H57</f>
        <v>0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s="60" customFormat="1" ht="18" customHeight="1">
      <c r="A55" s="57"/>
      <c r="B55" s="45"/>
      <c r="C55" s="46">
        <v>2010</v>
      </c>
      <c r="D55" s="47">
        <v>4263</v>
      </c>
      <c r="E55" s="47"/>
      <c r="F55" s="47"/>
      <c r="G55" s="47"/>
      <c r="H55" s="47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s="60" customFormat="1" ht="18" customHeight="1">
      <c r="A56" s="57"/>
      <c r="B56" s="45"/>
      <c r="C56" s="46">
        <v>3110</v>
      </c>
      <c r="D56" s="47"/>
      <c r="E56" s="47">
        <v>4200</v>
      </c>
      <c r="F56" s="47">
        <v>4200</v>
      </c>
      <c r="G56" s="47">
        <v>0</v>
      </c>
      <c r="H56" s="47">
        <v>0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s="60" customFormat="1" ht="18" customHeight="1">
      <c r="A57" s="57"/>
      <c r="B57" s="45"/>
      <c r="C57" s="46">
        <v>4210</v>
      </c>
      <c r="D57" s="47"/>
      <c r="E57" s="47">
        <v>63</v>
      </c>
      <c r="F57" s="47">
        <v>63</v>
      </c>
      <c r="G57" s="47">
        <v>0</v>
      </c>
      <c r="H57" s="47">
        <v>0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s="60" customFormat="1" ht="18" customHeight="1">
      <c r="A58" s="57"/>
      <c r="B58" s="58">
        <v>85228</v>
      </c>
      <c r="C58" s="46"/>
      <c r="D58" s="47">
        <f>D59+D60+D61</f>
        <v>32650</v>
      </c>
      <c r="E58" s="47">
        <f>E60+E61</f>
        <v>32650</v>
      </c>
      <c r="F58" s="47">
        <f>F59+F60+F61</f>
        <v>32650</v>
      </c>
      <c r="G58" s="47">
        <f>G59+G60+G61</f>
        <v>32650</v>
      </c>
      <c r="H58" s="47">
        <f>H59+H60+H61</f>
        <v>0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s="60" customFormat="1" ht="18" customHeight="1">
      <c r="A59" s="57"/>
      <c r="B59" s="45"/>
      <c r="C59" s="46">
        <v>2010</v>
      </c>
      <c r="D59" s="47">
        <f>12680+580+13520-580+6450</f>
        <v>32650</v>
      </c>
      <c r="E59" s="47"/>
      <c r="F59" s="47"/>
      <c r="G59" s="47"/>
      <c r="H59" s="47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s="60" customFormat="1" ht="18" customHeight="1">
      <c r="A60" s="57"/>
      <c r="B60" s="45"/>
      <c r="C60" s="46">
        <v>4110</v>
      </c>
      <c r="D60" s="47"/>
      <c r="E60" s="47">
        <f>380+440</f>
        <v>820</v>
      </c>
      <c r="F60" s="47">
        <f>380+440</f>
        <v>820</v>
      </c>
      <c r="G60" s="47">
        <f>380+440</f>
        <v>820</v>
      </c>
      <c r="H60" s="47">
        <v>0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s="60" customFormat="1" ht="18" customHeight="1">
      <c r="A61" s="57"/>
      <c r="B61" s="45"/>
      <c r="C61" s="46">
        <v>4170</v>
      </c>
      <c r="D61" s="47"/>
      <c r="E61" s="47">
        <f>12300+580+12500+6450</f>
        <v>31830</v>
      </c>
      <c r="F61" s="47">
        <f>12300+580+12500+6450</f>
        <v>31830</v>
      </c>
      <c r="G61" s="47">
        <f>12300+580+12500+6450</f>
        <v>31830</v>
      </c>
      <c r="H61" s="47">
        <v>0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s="54" customFormat="1" ht="18" customHeight="1">
      <c r="A62" s="55">
        <v>855</v>
      </c>
      <c r="B62" s="56"/>
      <c r="C62" s="56"/>
      <c r="D62" s="52">
        <f>D63+D76+D93+D102+D90</f>
        <v>5123102.92</v>
      </c>
      <c r="E62" s="52">
        <f>E63+E76+E93+E102+E90</f>
        <v>5123102.92</v>
      </c>
      <c r="F62" s="52">
        <f>F63+F76+F93+F102+F90</f>
        <v>5123102.92</v>
      </c>
      <c r="G62" s="52">
        <f>G63+G76+G93+G102+G90</f>
        <v>245780</v>
      </c>
      <c r="H62" s="52">
        <f>H63+H76+H93+H102+H90</f>
        <v>0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24" s="48" customFormat="1" ht="18" customHeight="1">
      <c r="A63" s="61"/>
      <c r="B63" s="46">
        <v>85501</v>
      </c>
      <c r="C63" s="46"/>
      <c r="D63" s="47">
        <f>SUM(D64:D75)</f>
        <v>2526500</v>
      </c>
      <c r="E63" s="47">
        <f>SUM(E64:E75)</f>
        <v>2526500</v>
      </c>
      <c r="F63" s="47">
        <f>SUM(F64:F75)</f>
        <v>2526500</v>
      </c>
      <c r="G63" s="47">
        <f>SUM(G64:G75)</f>
        <v>34833</v>
      </c>
      <c r="H63" s="47">
        <f>SUM(H64:H75)</f>
        <v>0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60" customFormat="1" ht="18" customHeight="1">
      <c r="A64" s="57"/>
      <c r="B64" s="45"/>
      <c r="C64" s="46">
        <v>2060</v>
      </c>
      <c r="D64" s="47">
        <v>2526500</v>
      </c>
      <c r="E64" s="47"/>
      <c r="F64" s="47"/>
      <c r="G64" s="47"/>
      <c r="H64" s="47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s="60" customFormat="1" ht="18" customHeight="1">
      <c r="A65" s="57"/>
      <c r="B65" s="45"/>
      <c r="C65" s="46">
        <v>3110</v>
      </c>
      <c r="D65" s="47"/>
      <c r="E65" s="47">
        <v>2489163</v>
      </c>
      <c r="F65" s="47">
        <v>2489163</v>
      </c>
      <c r="G65" s="47">
        <v>0</v>
      </c>
      <c r="H65" s="47">
        <v>0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s="60" customFormat="1" ht="18" customHeight="1">
      <c r="A66" s="57"/>
      <c r="B66" s="45"/>
      <c r="C66" s="46" t="s">
        <v>77</v>
      </c>
      <c r="D66" s="47"/>
      <c r="E66" s="47">
        <v>26445</v>
      </c>
      <c r="F66" s="47">
        <v>26445</v>
      </c>
      <c r="G66" s="47">
        <v>26445</v>
      </c>
      <c r="H66" s="47">
        <v>0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s="60" customFormat="1" ht="18" customHeight="1">
      <c r="A67" s="57"/>
      <c r="B67" s="45"/>
      <c r="C67" s="46" t="s">
        <v>78</v>
      </c>
      <c r="D67" s="47"/>
      <c r="E67" s="47">
        <v>2687</v>
      </c>
      <c r="F67" s="47">
        <v>2687</v>
      </c>
      <c r="G67" s="47">
        <v>2687</v>
      </c>
      <c r="H67" s="47">
        <v>0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s="60" customFormat="1" ht="18" customHeight="1">
      <c r="A68" s="57"/>
      <c r="B68" s="45"/>
      <c r="C68" s="46" t="s">
        <v>79</v>
      </c>
      <c r="D68" s="47"/>
      <c r="E68" s="47">
        <v>5018</v>
      </c>
      <c r="F68" s="47">
        <v>5018</v>
      </c>
      <c r="G68" s="47">
        <v>5018</v>
      </c>
      <c r="H68" s="47">
        <v>0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s="60" customFormat="1" ht="18" customHeight="1">
      <c r="A69" s="57"/>
      <c r="B69" s="45"/>
      <c r="C69" s="46" t="s">
        <v>80</v>
      </c>
      <c r="D69" s="47"/>
      <c r="E69" s="47">
        <v>683</v>
      </c>
      <c r="F69" s="47">
        <v>683</v>
      </c>
      <c r="G69" s="47">
        <v>683</v>
      </c>
      <c r="H69" s="47">
        <v>0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s="60" customFormat="1" ht="18" customHeight="1">
      <c r="A70" s="57"/>
      <c r="B70" s="45"/>
      <c r="C70" s="46" t="s">
        <v>81</v>
      </c>
      <c r="D70" s="47"/>
      <c r="E70" s="47">
        <v>756</v>
      </c>
      <c r="F70" s="47">
        <v>756</v>
      </c>
      <c r="G70" s="47">
        <v>0</v>
      </c>
      <c r="H70" s="47">
        <v>0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s="60" customFormat="1" ht="18" customHeight="1">
      <c r="A71" s="57"/>
      <c r="B71" s="45"/>
      <c r="C71" s="46" t="s">
        <v>82</v>
      </c>
      <c r="D71" s="47"/>
      <c r="E71" s="47">
        <v>1235</v>
      </c>
      <c r="F71" s="47">
        <v>1235</v>
      </c>
      <c r="G71" s="47">
        <v>0</v>
      </c>
      <c r="H71" s="47">
        <v>0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s="60" customFormat="1" ht="18" customHeight="1" hidden="1">
      <c r="A72" s="57"/>
      <c r="B72" s="45"/>
      <c r="C72" s="46">
        <v>4360</v>
      </c>
      <c r="D72" s="47"/>
      <c r="E72" s="47">
        <v>0</v>
      </c>
      <c r="F72" s="47">
        <v>0</v>
      </c>
      <c r="G72" s="47">
        <v>0</v>
      </c>
      <c r="H72" s="47">
        <v>0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s="60" customFormat="1" ht="18" customHeight="1" hidden="1">
      <c r="A73" s="57"/>
      <c r="B73" s="45"/>
      <c r="C73" s="46">
        <v>4410</v>
      </c>
      <c r="D73" s="47"/>
      <c r="E73" s="47">
        <v>0</v>
      </c>
      <c r="F73" s="47">
        <v>0</v>
      </c>
      <c r="G73" s="47">
        <v>0</v>
      </c>
      <c r="H73" s="47">
        <v>0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s="60" customFormat="1" ht="18" customHeight="1">
      <c r="A74" s="57"/>
      <c r="B74" s="45"/>
      <c r="C74" s="46">
        <v>4440</v>
      </c>
      <c r="D74" s="47"/>
      <c r="E74" s="47">
        <v>513</v>
      </c>
      <c r="F74" s="47">
        <v>513</v>
      </c>
      <c r="G74" s="47">
        <v>0</v>
      </c>
      <c r="H74" s="47">
        <v>0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s="60" customFormat="1" ht="18" customHeight="1" hidden="1">
      <c r="A75" s="57"/>
      <c r="B75" s="45"/>
      <c r="C75" s="46">
        <v>4700</v>
      </c>
      <c r="D75" s="47"/>
      <c r="E75" s="47">
        <v>0</v>
      </c>
      <c r="F75" s="47">
        <v>0</v>
      </c>
      <c r="G75" s="47">
        <v>0</v>
      </c>
      <c r="H75" s="47">
        <v>0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s="60" customFormat="1" ht="18" customHeight="1">
      <c r="A76" s="57"/>
      <c r="B76" s="58">
        <v>85502</v>
      </c>
      <c r="C76" s="46"/>
      <c r="D76" s="47">
        <f>D77</f>
        <v>2444200</v>
      </c>
      <c r="E76" s="47">
        <f>SUM(E77:E89)</f>
        <v>2444200</v>
      </c>
      <c r="F76" s="47">
        <f>SUM(F77:F89)</f>
        <v>2444200</v>
      </c>
      <c r="G76" s="47">
        <f>SUM(G77:G89)</f>
        <v>207587</v>
      </c>
      <c r="H76" s="47">
        <f>SUM(H77:H89)</f>
        <v>0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s="60" customFormat="1" ht="18" customHeight="1">
      <c r="A77" s="57"/>
      <c r="B77" s="45"/>
      <c r="C77" s="46">
        <v>2010</v>
      </c>
      <c r="D77" s="47">
        <v>2444200</v>
      </c>
      <c r="E77" s="47">
        <v>0</v>
      </c>
      <c r="F77" s="47">
        <v>0</v>
      </c>
      <c r="G77" s="47">
        <v>0</v>
      </c>
      <c r="H77" s="47">
        <v>0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s="60" customFormat="1" ht="18" customHeight="1">
      <c r="A78" s="57"/>
      <c r="B78" s="45"/>
      <c r="C78" s="46">
        <v>3110</v>
      </c>
      <c r="D78" s="47"/>
      <c r="E78" s="47">
        <v>2231068</v>
      </c>
      <c r="F78" s="47">
        <v>2231068</v>
      </c>
      <c r="G78" s="47">
        <v>0</v>
      </c>
      <c r="H78" s="47">
        <v>0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s="60" customFormat="1" ht="18" customHeight="1">
      <c r="A79" s="57"/>
      <c r="B79" s="45"/>
      <c r="C79" s="46">
        <v>4010</v>
      </c>
      <c r="D79" s="47"/>
      <c r="E79" s="47">
        <v>53676</v>
      </c>
      <c r="F79" s="47">
        <v>53676</v>
      </c>
      <c r="G79" s="47">
        <v>53676</v>
      </c>
      <c r="H79" s="47">
        <v>0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1:24" s="60" customFormat="1" ht="18" customHeight="1">
      <c r="A80" s="57"/>
      <c r="B80" s="58"/>
      <c r="C80" s="46">
        <v>4040</v>
      </c>
      <c r="D80" s="47"/>
      <c r="E80" s="47">
        <v>2968</v>
      </c>
      <c r="F80" s="47">
        <v>2968</v>
      </c>
      <c r="G80" s="47">
        <v>2968</v>
      </c>
      <c r="H80" s="47">
        <f>H81+H93</f>
        <v>0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1:24" s="60" customFormat="1" ht="18" customHeight="1">
      <c r="A81" s="57"/>
      <c r="B81" s="45"/>
      <c r="C81" s="46">
        <v>4110</v>
      </c>
      <c r="D81" s="47"/>
      <c r="E81" s="47">
        <v>149755</v>
      </c>
      <c r="F81" s="47">
        <v>149755</v>
      </c>
      <c r="G81" s="47">
        <v>149755</v>
      </c>
      <c r="H81" s="47">
        <v>0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1:24" s="60" customFormat="1" ht="18" customHeight="1">
      <c r="A82" s="57"/>
      <c r="B82" s="45"/>
      <c r="C82" s="46">
        <v>4120</v>
      </c>
      <c r="D82" s="47"/>
      <c r="E82" s="47">
        <v>1188</v>
      </c>
      <c r="F82" s="47">
        <v>1188</v>
      </c>
      <c r="G82" s="47">
        <v>1188</v>
      </c>
      <c r="H82" s="47">
        <v>0</v>
      </c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1:24" s="60" customFormat="1" ht="18" customHeight="1">
      <c r="A83" s="57"/>
      <c r="B83" s="45"/>
      <c r="C83" s="46">
        <v>4210</v>
      </c>
      <c r="D83" s="47"/>
      <c r="E83" s="47">
        <v>850</v>
      </c>
      <c r="F83" s="47">
        <v>850</v>
      </c>
      <c r="G83" s="47">
        <v>0</v>
      </c>
      <c r="H83" s="47">
        <v>0</v>
      </c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1:24" s="60" customFormat="1" ht="18" customHeight="1">
      <c r="A84" s="57"/>
      <c r="B84" s="45"/>
      <c r="C84" s="46">
        <v>4280</v>
      </c>
      <c r="D84" s="47"/>
      <c r="E84" s="47">
        <v>120</v>
      </c>
      <c r="F84" s="47">
        <v>120</v>
      </c>
      <c r="G84" s="47">
        <v>0</v>
      </c>
      <c r="H84" s="47">
        <v>0</v>
      </c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 s="60" customFormat="1" ht="18" customHeight="1">
      <c r="A85" s="57"/>
      <c r="B85" s="45"/>
      <c r="C85" s="46">
        <v>4300</v>
      </c>
      <c r="D85" s="47"/>
      <c r="E85" s="47">
        <v>2023</v>
      </c>
      <c r="F85" s="47">
        <v>2023</v>
      </c>
      <c r="G85" s="47">
        <v>0</v>
      </c>
      <c r="H85" s="47">
        <v>0</v>
      </c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1:24" s="60" customFormat="1" ht="18" customHeight="1">
      <c r="A86" s="57"/>
      <c r="B86" s="45"/>
      <c r="C86" s="46">
        <v>4360</v>
      </c>
      <c r="D86" s="47"/>
      <c r="E86" s="47">
        <v>350</v>
      </c>
      <c r="F86" s="47">
        <v>350</v>
      </c>
      <c r="G86" s="47">
        <v>0</v>
      </c>
      <c r="H86" s="47">
        <v>0</v>
      </c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:24" s="60" customFormat="1" ht="18" customHeight="1">
      <c r="A87" s="57"/>
      <c r="B87" s="45"/>
      <c r="C87" s="46">
        <v>4410</v>
      </c>
      <c r="D87" s="47"/>
      <c r="E87" s="47">
        <v>50</v>
      </c>
      <c r="F87" s="47">
        <v>50</v>
      </c>
      <c r="G87" s="47">
        <v>0</v>
      </c>
      <c r="H87" s="47">
        <v>0</v>
      </c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24" s="60" customFormat="1" ht="18" customHeight="1">
      <c r="A88" s="57"/>
      <c r="B88" s="45"/>
      <c r="C88" s="46">
        <v>4440</v>
      </c>
      <c r="D88" s="47"/>
      <c r="E88" s="47">
        <v>2152</v>
      </c>
      <c r="F88" s="47">
        <v>2152</v>
      </c>
      <c r="G88" s="47">
        <v>0</v>
      </c>
      <c r="H88" s="47">
        <v>0</v>
      </c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24" s="60" customFormat="1" ht="18" customHeight="1" hidden="1">
      <c r="A89" s="57"/>
      <c r="B89" s="45"/>
      <c r="C89" s="46"/>
      <c r="D89" s="47"/>
      <c r="E89" s="47">
        <v>0</v>
      </c>
      <c r="F89" s="47">
        <v>0</v>
      </c>
      <c r="G89" s="47">
        <v>0</v>
      </c>
      <c r="H89" s="47">
        <v>0</v>
      </c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24" s="60" customFormat="1" ht="18" customHeight="1">
      <c r="A90" s="57"/>
      <c r="B90" s="58">
        <v>85503</v>
      </c>
      <c r="C90" s="46"/>
      <c r="D90" s="47">
        <f>D91</f>
        <v>402.92</v>
      </c>
      <c r="E90" s="47">
        <f>E91+E92</f>
        <v>402.92</v>
      </c>
      <c r="F90" s="47">
        <f>F91+F92</f>
        <v>402.92</v>
      </c>
      <c r="G90" s="47">
        <f>G91+G92</f>
        <v>0</v>
      </c>
      <c r="H90" s="47">
        <f>H91+H92</f>
        <v>0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1:24" s="60" customFormat="1" ht="18" customHeight="1">
      <c r="A91" s="57"/>
      <c r="B91" s="58"/>
      <c r="C91" s="46">
        <v>2010</v>
      </c>
      <c r="D91" s="47">
        <f>151.46+251.46</f>
        <v>402.92</v>
      </c>
      <c r="E91" s="47"/>
      <c r="F91" s="47"/>
      <c r="G91" s="47"/>
      <c r="H91" s="47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</row>
    <row r="92" spans="1:24" s="60" customFormat="1" ht="18" customHeight="1">
      <c r="A92" s="57"/>
      <c r="B92" s="45"/>
      <c r="C92" s="46">
        <v>4210</v>
      </c>
      <c r="D92" s="47"/>
      <c r="E92" s="47">
        <f>151.46+251.46</f>
        <v>402.92</v>
      </c>
      <c r="F92" s="47">
        <f>151.46+251.46</f>
        <v>402.92</v>
      </c>
      <c r="G92" s="47">
        <v>0</v>
      </c>
      <c r="H92" s="47">
        <v>0</v>
      </c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1:24" s="60" customFormat="1" ht="18" customHeight="1">
      <c r="A93" s="57"/>
      <c r="B93" s="58">
        <v>85504</v>
      </c>
      <c r="C93" s="46"/>
      <c r="D93" s="47">
        <f>D94</f>
        <v>132000</v>
      </c>
      <c r="E93" s="47">
        <f>SUM(E95:E101)</f>
        <v>132000</v>
      </c>
      <c r="F93" s="47">
        <f>SUM(F95:F101)</f>
        <v>132000</v>
      </c>
      <c r="G93" s="47">
        <f>SUM(G95:G101)</f>
        <v>3360</v>
      </c>
      <c r="H93" s="47">
        <f>SUM(H95:H101)</f>
        <v>0</v>
      </c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</row>
    <row r="94" spans="1:24" s="60" customFormat="1" ht="18" customHeight="1">
      <c r="A94" s="57"/>
      <c r="B94" s="58"/>
      <c r="C94" s="46">
        <v>2010</v>
      </c>
      <c r="D94" s="47">
        <v>132000</v>
      </c>
      <c r="E94" s="47">
        <v>0</v>
      </c>
      <c r="F94" s="47">
        <v>0</v>
      </c>
      <c r="G94" s="47">
        <v>0</v>
      </c>
      <c r="H94" s="47">
        <f>H101+H102</f>
        <v>0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1:24" s="60" customFormat="1" ht="18" customHeight="1">
      <c r="A95" s="57"/>
      <c r="B95" s="58"/>
      <c r="C95" s="46">
        <v>3110</v>
      </c>
      <c r="D95" s="47"/>
      <c r="E95" s="47">
        <v>127800</v>
      </c>
      <c r="F95" s="47">
        <v>127800</v>
      </c>
      <c r="G95" s="47">
        <v>0</v>
      </c>
      <c r="H95" s="47">
        <v>0</v>
      </c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1:24" s="60" customFormat="1" ht="18" customHeight="1">
      <c r="A96" s="57"/>
      <c r="B96" s="58"/>
      <c r="C96" s="46">
        <v>4010</v>
      </c>
      <c r="D96" s="47"/>
      <c r="E96" s="47">
        <v>2810</v>
      </c>
      <c r="F96" s="47">
        <v>2810</v>
      </c>
      <c r="G96" s="47">
        <v>2810</v>
      </c>
      <c r="H96" s="47">
        <v>0</v>
      </c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1:24" s="60" customFormat="1" ht="18" customHeight="1" hidden="1">
      <c r="A97" s="57"/>
      <c r="B97" s="58"/>
      <c r="C97" s="46">
        <v>4040</v>
      </c>
      <c r="D97" s="47"/>
      <c r="E97" s="47">
        <v>0</v>
      </c>
      <c r="F97" s="47">
        <v>0</v>
      </c>
      <c r="G97" s="47">
        <v>0</v>
      </c>
      <c r="H97" s="47">
        <v>0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1:24" s="60" customFormat="1" ht="18" customHeight="1">
      <c r="A98" s="57"/>
      <c r="B98" s="58"/>
      <c r="C98" s="46">
        <v>4110</v>
      </c>
      <c r="D98" s="47"/>
      <c r="E98" s="47">
        <v>485</v>
      </c>
      <c r="F98" s="47">
        <v>485</v>
      </c>
      <c r="G98" s="47">
        <v>485</v>
      </c>
      <c r="H98" s="47">
        <v>0</v>
      </c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1:24" s="60" customFormat="1" ht="18" customHeight="1">
      <c r="A99" s="57"/>
      <c r="B99" s="58"/>
      <c r="C99" s="46">
        <v>4120</v>
      </c>
      <c r="D99" s="47"/>
      <c r="E99" s="47">
        <v>65</v>
      </c>
      <c r="F99" s="47">
        <v>65</v>
      </c>
      <c r="G99" s="47">
        <v>65</v>
      </c>
      <c r="H99" s="47">
        <v>0</v>
      </c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1:24" s="60" customFormat="1" ht="18" customHeight="1">
      <c r="A100" s="57"/>
      <c r="B100" s="58"/>
      <c r="C100" s="46">
        <v>4210</v>
      </c>
      <c r="D100" s="47"/>
      <c r="E100" s="47">
        <v>250</v>
      </c>
      <c r="F100" s="47">
        <v>250</v>
      </c>
      <c r="G100" s="47">
        <v>0</v>
      </c>
      <c r="H100" s="47">
        <v>0</v>
      </c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1:24" s="60" customFormat="1" ht="18" customHeight="1">
      <c r="A101" s="57"/>
      <c r="B101" s="45"/>
      <c r="C101" s="46">
        <v>4300</v>
      </c>
      <c r="D101" s="47"/>
      <c r="E101" s="47">
        <v>590</v>
      </c>
      <c r="F101" s="47">
        <v>590</v>
      </c>
      <c r="G101" s="47">
        <v>0</v>
      </c>
      <c r="H101" s="47">
        <v>0</v>
      </c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1:24" s="60" customFormat="1" ht="18" customHeight="1">
      <c r="A102" s="57"/>
      <c r="B102" s="58">
        <v>85513</v>
      </c>
      <c r="C102" s="46"/>
      <c r="D102" s="47">
        <f>D103</f>
        <v>20000</v>
      </c>
      <c r="E102" s="47">
        <f>E104</f>
        <v>20000</v>
      </c>
      <c r="F102" s="47">
        <f>F104</f>
        <v>20000</v>
      </c>
      <c r="G102" s="47">
        <f>G104</f>
        <v>0</v>
      </c>
      <c r="H102" s="47">
        <f>H104</f>
        <v>0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1:8" s="59" customFormat="1" ht="18" customHeight="1">
      <c r="A103" s="57"/>
      <c r="B103" s="58"/>
      <c r="C103" s="46">
        <v>2010</v>
      </c>
      <c r="D103" s="62">
        <v>20000</v>
      </c>
      <c r="E103" s="62">
        <v>0</v>
      </c>
      <c r="F103" s="62">
        <v>0</v>
      </c>
      <c r="G103" s="62">
        <v>0</v>
      </c>
      <c r="H103" s="62">
        <v>0</v>
      </c>
    </row>
    <row r="104" spans="1:8" s="59" customFormat="1" ht="18" customHeight="1">
      <c r="A104" s="57"/>
      <c r="B104" s="58"/>
      <c r="C104" s="46">
        <v>4130</v>
      </c>
      <c r="D104" s="62"/>
      <c r="E104" s="62">
        <v>20000</v>
      </c>
      <c r="F104" s="62">
        <v>20000</v>
      </c>
      <c r="G104" s="62">
        <v>0</v>
      </c>
      <c r="H104" s="62">
        <v>0</v>
      </c>
    </row>
    <row r="105" spans="1:8" ht="18" customHeight="1">
      <c r="A105" s="99" t="s">
        <v>14</v>
      </c>
      <c r="B105" s="99"/>
      <c r="C105" s="99"/>
      <c r="D105" s="63">
        <f>SUM(D7,D12,D23,D49,D62,D44)</f>
        <v>5394172.79</v>
      </c>
      <c r="E105" s="63">
        <f>SUM(E7,E12,E23,E49,E62,E44)</f>
        <v>5394172.79</v>
      </c>
      <c r="F105" s="63">
        <f>SUM(F7,F12,F23,F49,F62,F44)</f>
        <v>5394172.79</v>
      </c>
      <c r="G105" s="63">
        <f>SUM(G7,G12,G23,G49,G62,G44)</f>
        <v>428794.72</v>
      </c>
      <c r="H105" s="63">
        <f>SUM(H7,H12,H23,H49,H62,H44)</f>
        <v>0</v>
      </c>
    </row>
    <row r="106" spans="1:8" ht="18" customHeight="1">
      <c r="A106" s="64"/>
      <c r="B106" s="64"/>
      <c r="C106" s="64"/>
      <c r="D106" s="65"/>
      <c r="E106" s="65"/>
      <c r="F106" s="65"/>
      <c r="G106" s="65"/>
      <c r="H106" s="65"/>
    </row>
    <row r="107" spans="1:8" ht="15">
      <c r="A107" s="64"/>
      <c r="B107" s="64"/>
      <c r="C107" s="64"/>
      <c r="D107" s="65"/>
      <c r="E107" s="65"/>
      <c r="F107" s="65"/>
      <c r="G107" s="65"/>
      <c r="H107" s="65"/>
    </row>
    <row r="108" spans="1:6" ht="12.75">
      <c r="A108" s="27"/>
      <c r="B108" s="27"/>
      <c r="C108" s="27"/>
      <c r="D108" s="31"/>
      <c r="E108" s="31"/>
      <c r="F108" s="31"/>
    </row>
    <row r="109" spans="1:8" ht="15.75">
      <c r="A109" s="66" t="s">
        <v>83</v>
      </c>
      <c r="B109" s="67"/>
      <c r="C109" s="67"/>
      <c r="D109" s="68"/>
      <c r="E109" s="68"/>
      <c r="F109" s="68"/>
      <c r="G109" s="28"/>
      <c r="H109" s="28"/>
    </row>
    <row r="110" spans="1:8" ht="15.75">
      <c r="A110" s="69"/>
      <c r="B110" s="70"/>
      <c r="C110" s="70"/>
      <c r="D110" s="71"/>
      <c r="E110" s="71"/>
      <c r="F110" s="71"/>
      <c r="G110" s="72"/>
      <c r="H110" s="72"/>
    </row>
    <row r="111" spans="1:6" ht="27.75" customHeight="1">
      <c r="A111" s="73" t="s">
        <v>0</v>
      </c>
      <c r="B111" s="73" t="s">
        <v>84</v>
      </c>
      <c r="C111" s="73" t="s">
        <v>85</v>
      </c>
      <c r="D111" s="74" t="s">
        <v>86</v>
      </c>
      <c r="E111" s="100" t="s">
        <v>87</v>
      </c>
      <c r="F111" s="100"/>
    </row>
    <row r="112" spans="1:6" ht="18" customHeight="1">
      <c r="A112" s="75">
        <v>750</v>
      </c>
      <c r="B112" s="75">
        <v>75011</v>
      </c>
      <c r="C112" s="76" t="s">
        <v>88</v>
      </c>
      <c r="D112" s="77">
        <v>600</v>
      </c>
      <c r="E112" s="101">
        <v>30</v>
      </c>
      <c r="F112" s="101"/>
    </row>
    <row r="113" spans="1:6" ht="18" customHeight="1">
      <c r="A113" s="75">
        <v>852</v>
      </c>
      <c r="B113" s="75">
        <v>85228</v>
      </c>
      <c r="C113" s="76" t="s">
        <v>89</v>
      </c>
      <c r="D113" s="77">
        <v>2000</v>
      </c>
      <c r="E113" s="93">
        <v>100</v>
      </c>
      <c r="F113" s="94"/>
    </row>
    <row r="114" spans="1:6" ht="20.25" customHeight="1">
      <c r="A114" s="78">
        <v>855</v>
      </c>
      <c r="B114" s="78">
        <v>85502</v>
      </c>
      <c r="C114" s="79" t="s">
        <v>90</v>
      </c>
      <c r="D114" s="80">
        <v>2000</v>
      </c>
      <c r="E114" s="95">
        <v>0</v>
      </c>
      <c r="F114" s="95"/>
    </row>
    <row r="115" spans="1:6" ht="12.75">
      <c r="A115" s="81">
        <v>855</v>
      </c>
      <c r="B115" s="81">
        <v>85502</v>
      </c>
      <c r="C115" s="82" t="s">
        <v>91</v>
      </c>
      <c r="D115" s="83">
        <v>15000</v>
      </c>
      <c r="E115" s="96">
        <v>8000</v>
      </c>
      <c r="F115" s="97"/>
    </row>
    <row r="116" spans="1:6" ht="12.75">
      <c r="A116" s="84"/>
      <c r="B116" s="84"/>
      <c r="C116" s="85"/>
      <c r="D116" s="86"/>
      <c r="E116" s="87"/>
      <c r="F116" s="87"/>
    </row>
    <row r="117" spans="1:8" ht="27" customHeight="1">
      <c r="A117" s="89" t="s">
        <v>92</v>
      </c>
      <c r="B117" s="89"/>
      <c r="C117" s="89"/>
      <c r="D117" s="89"/>
      <c r="E117" s="89"/>
      <c r="F117" s="89"/>
      <c r="G117" s="89"/>
      <c r="H117" s="89"/>
    </row>
  </sheetData>
  <sheetProtection/>
  <mergeCells count="16">
    <mergeCell ref="A3:A5"/>
    <mergeCell ref="B3:B5"/>
    <mergeCell ref="C3:C5"/>
    <mergeCell ref="D3:D5"/>
    <mergeCell ref="E3:E5"/>
    <mergeCell ref="A1:H1"/>
    <mergeCell ref="E113:F113"/>
    <mergeCell ref="E114:F114"/>
    <mergeCell ref="E115:F115"/>
    <mergeCell ref="A117:H117"/>
    <mergeCell ref="F3:H3"/>
    <mergeCell ref="F4:F5"/>
    <mergeCell ref="H4:H5"/>
    <mergeCell ref="A105:C105"/>
    <mergeCell ref="E111:F111"/>
    <mergeCell ref="E112:F112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4&amp;"Arial,Normalny"&amp;10 do Zarządzenia Nr 63/2019     
Burmistrza Miasta Radziejów z dnia 12 sierpnia 2019 roku 
w sprawie zmian w budżecie  Miasta Radziejów na 2019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2019-08-14T12:21:46Z</cp:lastPrinted>
  <dcterms:created xsi:type="dcterms:W3CDTF">2011-11-10T14:00:20Z</dcterms:created>
  <dcterms:modified xsi:type="dcterms:W3CDTF">2019-08-14T12:38:14Z</dcterms:modified>
  <cp:category/>
  <cp:version/>
  <cp:contentType/>
  <cp:contentStatus/>
</cp:coreProperties>
</file>