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Zał. Nr 3" sheetId="1" r:id="rId1"/>
  </sheets>
  <definedNames/>
  <calcPr fullCalcOnLoad="1"/>
</workbook>
</file>

<file path=xl/sharedStrings.xml><?xml version="1.0" encoding="utf-8"?>
<sst xmlns="http://schemas.openxmlformats.org/spreadsheetml/2006/main" count="33" uniqueCount="31">
  <si>
    <t>Dział</t>
  </si>
  <si>
    <t>w złotych</t>
  </si>
  <si>
    <t>Ogółem</t>
  </si>
  <si>
    <t>w tym:</t>
  </si>
  <si>
    <t>Rozdział</t>
  </si>
  <si>
    <t>§</t>
  </si>
  <si>
    <t>Dotacje
ogółem</t>
  </si>
  <si>
    <t>Wydatki
ogółem
(6+10)</t>
  </si>
  <si>
    <t>z tego:</t>
  </si>
  <si>
    <t>Wydatki
bieżące</t>
  </si>
  <si>
    <t>Wydatki
majątkowe</t>
  </si>
  <si>
    <t xml:space="preserve">wynagrodzenia i pochodne od wynagrodzeń </t>
  </si>
  <si>
    <t>010</t>
  </si>
  <si>
    <t>01095</t>
  </si>
  <si>
    <t>4010</t>
  </si>
  <si>
    <t>4040</t>
  </si>
  <si>
    <t>4110</t>
  </si>
  <si>
    <t>4120</t>
  </si>
  <si>
    <t>4210</t>
  </si>
  <si>
    <t>4300</t>
  </si>
  <si>
    <t>Dochody budżetu państwa w związku z realizacją zadań zleconych gminie § 2350</t>
  </si>
  <si>
    <t xml:space="preserve">Rozdział </t>
  </si>
  <si>
    <t xml:space="preserve">§ </t>
  </si>
  <si>
    <t xml:space="preserve">Kwota </t>
  </si>
  <si>
    <t>Kwota należna gminie w związku z realizacją zadań</t>
  </si>
  <si>
    <t>0690</t>
  </si>
  <si>
    <t>0830</t>
  </si>
  <si>
    <t>0980</t>
  </si>
  <si>
    <t>Dochody i wydatki związane z realizacją zadań z zakresu administracji rządowej i innych zadań zleconych odrębnymi ustawami w 2019 r.</t>
  </si>
  <si>
    <t>0920</t>
  </si>
  <si>
    <t xml:space="preserve">Kwotę należną gminie w związku z realizacją zadań w rozdziale 85502 przyjęto na podstawie wykonania w 2018 roku 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</si>
</sst>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1">
    <font>
      <sz val="10"/>
      <name val="Arial"/>
      <family val="2"/>
    </font>
    <font>
      <b/>
      <sz val="14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b/>
      <sz val="10"/>
      <name val="Arial"/>
      <family val="2"/>
    </font>
    <font>
      <sz val="6"/>
      <name val="Arial CE"/>
      <family val="2"/>
    </font>
    <font>
      <sz val="10"/>
      <color indexed="8"/>
      <name val="Arial"/>
      <family val="2"/>
    </font>
    <font>
      <b/>
      <sz val="11"/>
      <name val="Arial CE"/>
      <family val="2"/>
    </font>
    <font>
      <b/>
      <i/>
      <sz val="12"/>
      <name val="Arial CE"/>
      <family val="2"/>
    </font>
    <font>
      <b/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12"/>
      <color indexed="10"/>
      <name val="Arial CE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i/>
      <sz val="12"/>
      <color rgb="FFFF0000"/>
      <name val="Arial CE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4" fontId="0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6" fillId="0" borderId="11" xfId="0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1" fontId="5" fillId="0" borderId="12" xfId="0" applyNumberFormat="1" applyFont="1" applyBorder="1" applyAlignment="1">
      <alignment horizontal="center" vertical="center"/>
    </xf>
    <xf numFmtId="3" fontId="0" fillId="0" borderId="12" xfId="0" applyNumberFormat="1" applyFont="1" applyBorder="1" applyAlignment="1">
      <alignment horizontal="center" vertical="center"/>
    </xf>
    <xf numFmtId="1" fontId="0" fillId="0" borderId="12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3" fontId="5" fillId="0" borderId="12" xfId="0" applyNumberFormat="1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3" fontId="0" fillId="0" borderId="11" xfId="0" applyNumberFormat="1" applyBorder="1" applyAlignment="1">
      <alignment vertical="center"/>
    </xf>
    <xf numFmtId="0" fontId="0" fillId="0" borderId="11" xfId="0" applyBorder="1" applyAlignment="1">
      <alignment/>
    </xf>
    <xf numFmtId="3" fontId="5" fillId="0" borderId="11" xfId="0" applyNumberFormat="1" applyFont="1" applyBorder="1" applyAlignment="1">
      <alignment horizontal="center" vertical="center"/>
    </xf>
    <xf numFmtId="1" fontId="5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/>
    </xf>
    <xf numFmtId="49" fontId="0" fillId="0" borderId="11" xfId="0" applyNumberFormat="1" applyFont="1" applyBorder="1" applyAlignment="1">
      <alignment horizontal="center" vertical="center"/>
    </xf>
    <xf numFmtId="3" fontId="0" fillId="0" borderId="0" xfId="0" applyNumberFormat="1" applyBorder="1" applyAlignment="1">
      <alignment/>
    </xf>
    <xf numFmtId="3" fontId="0" fillId="0" borderId="11" xfId="0" applyNumberFormat="1" applyBorder="1" applyAlignment="1">
      <alignment/>
    </xf>
    <xf numFmtId="0" fontId="8" fillId="0" borderId="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4" fontId="0" fillId="0" borderId="0" xfId="0" applyNumberFormat="1" applyAlignment="1">
      <alignment vertical="center"/>
    </xf>
    <xf numFmtId="4" fontId="2" fillId="0" borderId="0" xfId="0" applyNumberFormat="1" applyFont="1" applyAlignment="1">
      <alignment horizontal="right" vertical="center"/>
    </xf>
    <xf numFmtId="4" fontId="4" fillId="0" borderId="11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Border="1" applyAlignment="1">
      <alignment horizontal="center" vertical="center"/>
    </xf>
    <xf numFmtId="4" fontId="5" fillId="0" borderId="12" xfId="0" applyNumberFormat="1" applyFont="1" applyBorder="1" applyAlignment="1">
      <alignment vertical="center"/>
    </xf>
    <xf numFmtId="4" fontId="0" fillId="0" borderId="12" xfId="0" applyNumberFormat="1" applyFont="1" applyBorder="1" applyAlignment="1">
      <alignment vertical="center"/>
    </xf>
    <xf numFmtId="4" fontId="0" fillId="0" borderId="11" xfId="0" applyNumberFormat="1" applyBorder="1" applyAlignment="1">
      <alignment vertical="center"/>
    </xf>
    <xf numFmtId="4" fontId="7" fillId="0" borderId="11" xfId="0" applyNumberFormat="1" applyFont="1" applyBorder="1" applyAlignment="1">
      <alignment vertical="center"/>
    </xf>
    <xf numFmtId="4" fontId="5" fillId="0" borderId="11" xfId="0" applyNumberFormat="1" applyFont="1" applyBorder="1" applyAlignment="1">
      <alignment vertical="center"/>
    </xf>
    <xf numFmtId="4" fontId="0" fillId="0" borderId="13" xfId="0" applyNumberFormat="1" applyBorder="1" applyAlignment="1">
      <alignment vertical="center"/>
    </xf>
    <xf numFmtId="4" fontId="8" fillId="0" borderId="13" xfId="0" applyNumberFormat="1" applyFont="1" applyBorder="1" applyAlignment="1">
      <alignment horizontal="right" vertical="center"/>
    </xf>
    <xf numFmtId="4" fontId="8" fillId="0" borderId="0" xfId="0" applyNumberFormat="1" applyFont="1" applyBorder="1" applyAlignment="1">
      <alignment horizontal="right" vertical="center"/>
    </xf>
    <xf numFmtId="4" fontId="10" fillId="0" borderId="0" xfId="0" applyNumberFormat="1" applyFont="1" applyAlignment="1">
      <alignment vertical="center"/>
    </xf>
    <xf numFmtId="4" fontId="49" fillId="0" borderId="0" xfId="0" applyNumberFormat="1" applyFont="1" applyAlignment="1">
      <alignment vertical="center"/>
    </xf>
    <xf numFmtId="4" fontId="50" fillId="0" borderId="0" xfId="0" applyNumberFormat="1" applyFont="1" applyAlignment="1">
      <alignment/>
    </xf>
    <xf numFmtId="4" fontId="5" fillId="0" borderId="11" xfId="0" applyNumberFormat="1" applyFont="1" applyFill="1" applyBorder="1" applyAlignment="1">
      <alignment horizontal="center"/>
    </xf>
    <xf numFmtId="4" fontId="0" fillId="0" borderId="11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0" fontId="8" fillId="0" borderId="11" xfId="0" applyFont="1" applyBorder="1" applyAlignment="1">
      <alignment horizontal="center" vertical="center"/>
    </xf>
    <xf numFmtId="4" fontId="5" fillId="0" borderId="11" xfId="0" applyNumberFormat="1" applyFont="1" applyBorder="1" applyAlignment="1">
      <alignment horizontal="center" wrapText="1"/>
    </xf>
    <xf numFmtId="4" fontId="0" fillId="0" borderId="11" xfId="0" applyNumberFormat="1" applyFont="1" applyBorder="1" applyAlignment="1">
      <alignment/>
    </xf>
    <xf numFmtId="4" fontId="0" fillId="0" borderId="14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0" fontId="0" fillId="0" borderId="0" xfId="0" applyAlignment="1">
      <alignment wrapText="1"/>
    </xf>
    <xf numFmtId="4" fontId="0" fillId="0" borderId="16" xfId="0" applyNumberFormat="1" applyBorder="1" applyAlignment="1">
      <alignment/>
    </xf>
    <xf numFmtId="4" fontId="0" fillId="0" borderId="17" xfId="0" applyNumberForma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0"/>
  <sheetViews>
    <sheetView tabSelected="1" zoomScalePageLayoutView="0" workbookViewId="0" topLeftCell="A1">
      <selection activeCell="K83" sqref="K83"/>
    </sheetView>
  </sheetViews>
  <sheetFormatPr defaultColWidth="9.140625" defaultRowHeight="12.75"/>
  <cols>
    <col min="1" max="1" width="6.57421875" style="0" customWidth="1"/>
    <col min="2" max="2" width="8.7109375" style="0" customWidth="1"/>
    <col min="3" max="3" width="8.28125" style="0" customWidth="1"/>
    <col min="4" max="4" width="12.7109375" style="4" customWidth="1"/>
    <col min="5" max="5" width="13.57421875" style="4" customWidth="1"/>
    <col min="6" max="8" width="12.7109375" style="4" customWidth="1"/>
    <col min="9" max="24" width="9.140625" style="6" customWidth="1"/>
  </cols>
  <sheetData>
    <row r="1" spans="1:8" ht="55.5" customHeight="1">
      <c r="A1" s="72" t="s">
        <v>28</v>
      </c>
      <c r="B1" s="72"/>
      <c r="C1" s="72"/>
      <c r="D1" s="72"/>
      <c r="E1" s="72"/>
      <c r="F1" s="72"/>
      <c r="G1" s="72"/>
      <c r="H1" s="72"/>
    </row>
    <row r="2" spans="1:8" ht="10.5" customHeight="1">
      <c r="A2" s="2"/>
      <c r="B2" s="2"/>
      <c r="C2" s="2"/>
      <c r="D2" s="41"/>
      <c r="E2" s="41"/>
      <c r="F2" s="41"/>
      <c r="H2" s="42" t="s">
        <v>1</v>
      </c>
    </row>
    <row r="3" spans="1:8" ht="12.75" customHeight="1">
      <c r="A3" s="73" t="s">
        <v>0</v>
      </c>
      <c r="B3" s="73" t="s">
        <v>4</v>
      </c>
      <c r="C3" s="73" t="s">
        <v>5</v>
      </c>
      <c r="D3" s="74" t="s">
        <v>6</v>
      </c>
      <c r="E3" s="74" t="s">
        <v>7</v>
      </c>
      <c r="F3" s="74" t="s">
        <v>8</v>
      </c>
      <c r="G3" s="74"/>
      <c r="H3" s="74"/>
    </row>
    <row r="4" spans="1:8" ht="12.75" customHeight="1">
      <c r="A4" s="73"/>
      <c r="B4" s="73"/>
      <c r="C4" s="73"/>
      <c r="D4" s="74"/>
      <c r="E4" s="74"/>
      <c r="F4" s="74" t="s">
        <v>9</v>
      </c>
      <c r="G4" s="43" t="s">
        <v>3</v>
      </c>
      <c r="H4" s="74" t="s">
        <v>10</v>
      </c>
    </row>
    <row r="5" spans="1:8" ht="45">
      <c r="A5" s="73"/>
      <c r="B5" s="73"/>
      <c r="C5" s="73"/>
      <c r="D5" s="74"/>
      <c r="E5" s="74"/>
      <c r="F5" s="74"/>
      <c r="G5" s="44" t="s">
        <v>11</v>
      </c>
      <c r="H5" s="74"/>
    </row>
    <row r="6" spans="1:8" ht="12.75">
      <c r="A6" s="7">
        <v>1</v>
      </c>
      <c r="B6" s="7">
        <v>2</v>
      </c>
      <c r="C6" s="7">
        <v>3</v>
      </c>
      <c r="D6" s="45">
        <v>4</v>
      </c>
      <c r="E6" s="45">
        <v>5</v>
      </c>
      <c r="F6" s="45">
        <v>6</v>
      </c>
      <c r="G6" s="45">
        <v>7</v>
      </c>
      <c r="H6" s="45">
        <v>10</v>
      </c>
    </row>
    <row r="7" spans="1:8" ht="18" customHeight="1">
      <c r="A7" s="8" t="s">
        <v>12</v>
      </c>
      <c r="B7" s="8" t="s">
        <v>13</v>
      </c>
      <c r="C7" s="9"/>
      <c r="D7" s="46">
        <f>SUM(D8:D11)</f>
        <v>6664.99</v>
      </c>
      <c r="E7" s="46">
        <f>SUM(E8:E11)</f>
        <v>6664.99</v>
      </c>
      <c r="F7" s="46">
        <f>SUM(F8:F11)</f>
        <v>6664.99</v>
      </c>
      <c r="G7" s="46">
        <f>SUM(G8:G11)</f>
        <v>0</v>
      </c>
      <c r="H7" s="46">
        <f>SUM(H8:H11)</f>
        <v>0</v>
      </c>
    </row>
    <row r="8" spans="1:24" s="1" customFormat="1" ht="18" customHeight="1">
      <c r="A8" s="10"/>
      <c r="B8" s="11"/>
      <c r="C8" s="11">
        <v>2010</v>
      </c>
      <c r="D8" s="47">
        <v>6664.99</v>
      </c>
      <c r="E8" s="47"/>
      <c r="F8" s="47"/>
      <c r="G8" s="47"/>
      <c r="H8" s="47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</row>
    <row r="9" spans="1:24" s="1" customFormat="1" ht="18" customHeight="1">
      <c r="A9" s="10"/>
      <c r="B9" s="11"/>
      <c r="C9" s="11">
        <v>4210</v>
      </c>
      <c r="D9" s="47"/>
      <c r="E9" s="47">
        <v>59.79</v>
      </c>
      <c r="F9" s="47">
        <v>59.79</v>
      </c>
      <c r="G9" s="47">
        <v>0</v>
      </c>
      <c r="H9" s="47">
        <v>0</v>
      </c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</row>
    <row r="10" spans="1:24" s="1" customFormat="1" ht="18" customHeight="1">
      <c r="A10" s="10"/>
      <c r="B10" s="11"/>
      <c r="C10" s="11">
        <v>4300</v>
      </c>
      <c r="D10" s="47"/>
      <c r="E10" s="47">
        <v>70.9</v>
      </c>
      <c r="F10" s="47">
        <v>70.9</v>
      </c>
      <c r="G10" s="47">
        <v>0</v>
      </c>
      <c r="H10" s="47">
        <v>0</v>
      </c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</row>
    <row r="11" spans="1:24" s="1" customFormat="1" ht="18" customHeight="1">
      <c r="A11" s="10"/>
      <c r="B11" s="11"/>
      <c r="C11" s="11">
        <v>4430</v>
      </c>
      <c r="D11" s="47"/>
      <c r="E11" s="47">
        <v>6534.3</v>
      </c>
      <c r="F11" s="47">
        <v>6534.3</v>
      </c>
      <c r="G11" s="47">
        <v>0</v>
      </c>
      <c r="H11" s="47">
        <v>0</v>
      </c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</row>
    <row r="12" spans="1:8" ht="18" customHeight="1">
      <c r="A12" s="13">
        <v>750</v>
      </c>
      <c r="B12" s="9"/>
      <c r="C12" s="9"/>
      <c r="D12" s="46">
        <f>SUM(D13)</f>
        <v>144600</v>
      </c>
      <c r="E12" s="46">
        <f>SUM(E13)</f>
        <v>144600</v>
      </c>
      <c r="F12" s="46">
        <f>SUM(F13)</f>
        <v>144600</v>
      </c>
      <c r="G12" s="46">
        <f>SUM(G13)</f>
        <v>143024.72</v>
      </c>
      <c r="H12" s="46">
        <f>SUM(H13)</f>
        <v>0</v>
      </c>
    </row>
    <row r="13" spans="1:24" s="17" customFormat="1" ht="18" customHeight="1">
      <c r="A13" s="14"/>
      <c r="B13" s="15">
        <v>75011</v>
      </c>
      <c r="C13" s="15"/>
      <c r="D13" s="48">
        <f>SUM(D14:D18)</f>
        <v>144600</v>
      </c>
      <c r="E13" s="48">
        <f>SUM(E14:E22)</f>
        <v>144600</v>
      </c>
      <c r="F13" s="48">
        <f>SUM(F14:F22)</f>
        <v>144600</v>
      </c>
      <c r="G13" s="48">
        <f>SUM(G14:G22)</f>
        <v>143024.72</v>
      </c>
      <c r="H13" s="48">
        <f>SUM(H14:H18)</f>
        <v>0</v>
      </c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</row>
    <row r="14" spans="1:24" s="17" customFormat="1" ht="18" customHeight="1">
      <c r="A14" s="14"/>
      <c r="B14" s="15"/>
      <c r="C14" s="15">
        <v>2010</v>
      </c>
      <c r="D14" s="48">
        <v>144600</v>
      </c>
      <c r="E14" s="48"/>
      <c r="F14" s="48"/>
      <c r="G14" s="48"/>
      <c r="H14" s="48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</row>
    <row r="15" spans="1:24" s="17" customFormat="1" ht="18" customHeight="1">
      <c r="A15" s="14"/>
      <c r="B15" s="15"/>
      <c r="C15" s="15">
        <v>4010</v>
      </c>
      <c r="D15" s="48"/>
      <c r="E15" s="48">
        <f>110660+0.64</f>
        <v>110660.64</v>
      </c>
      <c r="F15" s="48">
        <f>110660+0.64</f>
        <v>110660.64</v>
      </c>
      <c r="G15" s="48">
        <f>110660+0.64</f>
        <v>110660.64</v>
      </c>
      <c r="H15" s="48">
        <v>0</v>
      </c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</row>
    <row r="16" spans="1:24" s="17" customFormat="1" ht="18" customHeight="1">
      <c r="A16" s="14"/>
      <c r="B16" s="15"/>
      <c r="C16" s="15">
        <v>4040</v>
      </c>
      <c r="D16" s="48"/>
      <c r="E16" s="49">
        <f>9275-0.64</f>
        <v>9274.36</v>
      </c>
      <c r="F16" s="49">
        <f>9275-0.64</f>
        <v>9274.36</v>
      </c>
      <c r="G16" s="49">
        <f>9275-0.64</f>
        <v>9274.36</v>
      </c>
      <c r="H16" s="48">
        <v>0</v>
      </c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</row>
    <row r="17" spans="1:24" s="17" customFormat="1" ht="18" customHeight="1">
      <c r="A17" s="14"/>
      <c r="B17" s="15"/>
      <c r="C17" s="15">
        <v>4110</v>
      </c>
      <c r="D17" s="48"/>
      <c r="E17" s="48">
        <v>20619</v>
      </c>
      <c r="F17" s="48">
        <v>20619</v>
      </c>
      <c r="G17" s="48">
        <v>20619</v>
      </c>
      <c r="H17" s="48">
        <v>0</v>
      </c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</row>
    <row r="18" spans="1:24" s="17" customFormat="1" ht="18" customHeight="1">
      <c r="A18" s="14"/>
      <c r="B18" s="15"/>
      <c r="C18" s="15">
        <v>4120</v>
      </c>
      <c r="D18" s="48"/>
      <c r="E18" s="48">
        <f>2939-468.28</f>
        <v>2470.7200000000003</v>
      </c>
      <c r="F18" s="48">
        <f>2939-468.28</f>
        <v>2470.7200000000003</v>
      </c>
      <c r="G18" s="48">
        <f>2939-468.28</f>
        <v>2470.7200000000003</v>
      </c>
      <c r="H18" s="48">
        <v>0</v>
      </c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</row>
    <row r="19" spans="1:24" s="17" customFormat="1" ht="18" customHeight="1" hidden="1">
      <c r="A19" s="14"/>
      <c r="B19" s="15"/>
      <c r="C19" s="15">
        <v>4210</v>
      </c>
      <c r="D19" s="48"/>
      <c r="E19" s="48">
        <v>0</v>
      </c>
      <c r="F19" s="48">
        <v>0</v>
      </c>
      <c r="G19" s="48">
        <v>0</v>
      </c>
      <c r="H19" s="48">
        <v>0</v>
      </c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</row>
    <row r="20" spans="1:24" s="17" customFormat="1" ht="18" customHeight="1" hidden="1">
      <c r="A20" s="14"/>
      <c r="B20" s="15"/>
      <c r="C20" s="15">
        <v>4300</v>
      </c>
      <c r="D20" s="48"/>
      <c r="E20" s="48">
        <v>0</v>
      </c>
      <c r="F20" s="48">
        <v>0</v>
      </c>
      <c r="G20" s="48">
        <v>0</v>
      </c>
      <c r="H20" s="48">
        <v>0</v>
      </c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</row>
    <row r="21" spans="1:24" s="17" customFormat="1" ht="18" customHeight="1" hidden="1">
      <c r="A21" s="14"/>
      <c r="B21" s="15"/>
      <c r="C21" s="15">
        <v>4380</v>
      </c>
      <c r="D21" s="48"/>
      <c r="E21" s="48">
        <v>0</v>
      </c>
      <c r="F21" s="48">
        <v>0</v>
      </c>
      <c r="G21" s="48">
        <v>0</v>
      </c>
      <c r="H21" s="48">
        <v>0</v>
      </c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</row>
    <row r="22" spans="1:24" s="17" customFormat="1" ht="18" customHeight="1">
      <c r="A22" s="14"/>
      <c r="B22" s="15"/>
      <c r="C22" s="15">
        <v>4440</v>
      </c>
      <c r="D22" s="48"/>
      <c r="E22" s="48">
        <f>1107+468.28</f>
        <v>1575.28</v>
      </c>
      <c r="F22" s="48">
        <f>1107+468.28</f>
        <v>1575.28</v>
      </c>
      <c r="G22" s="48">
        <v>0</v>
      </c>
      <c r="H22" s="48">
        <v>0</v>
      </c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</row>
    <row r="23" spans="1:24" s="17" customFormat="1" ht="18" customHeight="1">
      <c r="A23" s="18">
        <v>751</v>
      </c>
      <c r="B23" s="19"/>
      <c r="C23" s="19"/>
      <c r="D23" s="50">
        <f>D24+D31+D35</f>
        <v>13444</v>
      </c>
      <c r="E23" s="50">
        <f>E24+E30+E34</f>
        <v>13444</v>
      </c>
      <c r="F23" s="50">
        <f>F24+F30+F34</f>
        <v>13444</v>
      </c>
      <c r="G23" s="50">
        <f>G24+G30+G34</f>
        <v>7340</v>
      </c>
      <c r="H23" s="50">
        <f>H24+H30+H34</f>
        <v>0</v>
      </c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</row>
    <row r="24" spans="1:24" s="17" customFormat="1" ht="18" customHeight="1">
      <c r="A24" s="14"/>
      <c r="B24" s="15">
        <v>75101</v>
      </c>
      <c r="C24" s="15"/>
      <c r="D24" s="48">
        <v>1350</v>
      </c>
      <c r="E24" s="48">
        <f>SUM(E26:E29)</f>
        <v>1350</v>
      </c>
      <c r="F24" s="48">
        <f>SUM(F26:F29)</f>
        <v>1350</v>
      </c>
      <c r="G24" s="48">
        <f>SUM(G26:G29)</f>
        <v>1293</v>
      </c>
      <c r="H24" s="48">
        <f>SUM(H26:H29)</f>
        <v>0</v>
      </c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</row>
    <row r="25" spans="1:24" s="17" customFormat="1" ht="18" customHeight="1">
      <c r="A25" s="14"/>
      <c r="B25" s="15"/>
      <c r="C25" s="15">
        <v>2010</v>
      </c>
      <c r="D25" s="48">
        <v>1350</v>
      </c>
      <c r="E25" s="48"/>
      <c r="F25" s="48"/>
      <c r="G25" s="48"/>
      <c r="H25" s="48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</row>
    <row r="26" spans="1:24" s="17" customFormat="1" ht="18" customHeight="1">
      <c r="A26" s="14"/>
      <c r="B26" s="15"/>
      <c r="C26" s="15" t="s">
        <v>14</v>
      </c>
      <c r="D26" s="48"/>
      <c r="E26" s="48">
        <v>1080</v>
      </c>
      <c r="F26" s="48">
        <v>1080</v>
      </c>
      <c r="G26" s="48">
        <v>1080</v>
      </c>
      <c r="H26" s="48">
        <v>0</v>
      </c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</row>
    <row r="27" spans="1:24" s="17" customFormat="1" ht="18" customHeight="1">
      <c r="A27" s="14"/>
      <c r="B27" s="15"/>
      <c r="C27" s="15">
        <v>4110</v>
      </c>
      <c r="D27" s="48"/>
      <c r="E27" s="48">
        <v>186</v>
      </c>
      <c r="F27" s="48">
        <v>186</v>
      </c>
      <c r="G27" s="48">
        <v>186</v>
      </c>
      <c r="H27" s="48">
        <v>0</v>
      </c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</row>
    <row r="28" spans="1:24" s="17" customFormat="1" ht="18" customHeight="1">
      <c r="A28" s="14"/>
      <c r="B28" s="15"/>
      <c r="C28" s="15">
        <v>4120</v>
      </c>
      <c r="D28" s="48"/>
      <c r="E28" s="48">
        <v>27</v>
      </c>
      <c r="F28" s="48">
        <v>27</v>
      </c>
      <c r="G28" s="48">
        <v>27</v>
      </c>
      <c r="H28" s="48">
        <v>0</v>
      </c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</row>
    <row r="29" spans="1:24" s="17" customFormat="1" ht="18" customHeight="1">
      <c r="A29" s="14"/>
      <c r="B29" s="15"/>
      <c r="C29" s="15">
        <v>4300</v>
      </c>
      <c r="D29" s="48"/>
      <c r="E29" s="48">
        <v>57</v>
      </c>
      <c r="F29" s="48">
        <v>57</v>
      </c>
      <c r="G29" s="48">
        <v>0</v>
      </c>
      <c r="H29" s="48">
        <v>0</v>
      </c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</row>
    <row r="30" spans="1:24" s="17" customFormat="1" ht="18" customHeight="1">
      <c r="A30" s="14"/>
      <c r="B30" s="15">
        <v>75109</v>
      </c>
      <c r="C30" s="15"/>
      <c r="D30" s="48">
        <f>D31</f>
        <v>800</v>
      </c>
      <c r="E30" s="48">
        <f>E32+E33</f>
        <v>800</v>
      </c>
      <c r="F30" s="48">
        <f>F32+F33</f>
        <v>800</v>
      </c>
      <c r="G30" s="48">
        <f>G32+G33</f>
        <v>0</v>
      </c>
      <c r="H30" s="48">
        <f>H32+H33</f>
        <v>0</v>
      </c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</row>
    <row r="31" spans="1:24" s="17" customFormat="1" ht="18" customHeight="1">
      <c r="A31" s="14"/>
      <c r="B31" s="15"/>
      <c r="C31" s="15">
        <v>2010</v>
      </c>
      <c r="D31" s="48">
        <v>800</v>
      </c>
      <c r="E31" s="48"/>
      <c r="F31" s="48"/>
      <c r="G31" s="48"/>
      <c r="H31" s="48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</row>
    <row r="32" spans="1:24" s="17" customFormat="1" ht="18" customHeight="1">
      <c r="A32" s="14"/>
      <c r="B32" s="15"/>
      <c r="C32" s="15">
        <v>4300</v>
      </c>
      <c r="D32" s="48"/>
      <c r="E32" s="48">
        <v>600</v>
      </c>
      <c r="F32" s="48">
        <v>600</v>
      </c>
      <c r="G32" s="48">
        <v>0</v>
      </c>
      <c r="H32" s="48">
        <v>0</v>
      </c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</row>
    <row r="33" spans="1:24" s="17" customFormat="1" ht="18" customHeight="1">
      <c r="A33" s="14"/>
      <c r="B33" s="15"/>
      <c r="C33" s="15">
        <v>4410</v>
      </c>
      <c r="D33" s="48"/>
      <c r="E33" s="48">
        <v>200</v>
      </c>
      <c r="F33" s="48">
        <v>200</v>
      </c>
      <c r="G33" s="48">
        <v>0</v>
      </c>
      <c r="H33" s="48">
        <v>0</v>
      </c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</row>
    <row r="34" spans="1:24" s="17" customFormat="1" ht="18" customHeight="1">
      <c r="A34" s="14"/>
      <c r="B34" s="15">
        <v>75113</v>
      </c>
      <c r="C34" s="15"/>
      <c r="D34" s="48">
        <f>D35</f>
        <v>11294</v>
      </c>
      <c r="E34" s="48">
        <f>SUM(E36:E42)</f>
        <v>11294</v>
      </c>
      <c r="F34" s="48">
        <f>SUM(F36:F42)</f>
        <v>11294</v>
      </c>
      <c r="G34" s="48">
        <f>SUM(G36:G42)</f>
        <v>6047</v>
      </c>
      <c r="H34" s="48">
        <f>SUM(H36:H42)</f>
        <v>0</v>
      </c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</row>
    <row r="35" spans="1:24" s="17" customFormat="1" ht="18" customHeight="1">
      <c r="A35" s="14"/>
      <c r="B35" s="15"/>
      <c r="C35" s="15">
        <v>2010</v>
      </c>
      <c r="D35" s="48">
        <v>11294</v>
      </c>
      <c r="E35" s="48"/>
      <c r="F35" s="48"/>
      <c r="G35" s="48"/>
      <c r="H35" s="48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</row>
    <row r="36" spans="1:24" s="17" customFormat="1" ht="18" customHeight="1">
      <c r="A36" s="14"/>
      <c r="B36" s="15"/>
      <c r="C36" s="15">
        <v>4010</v>
      </c>
      <c r="D36" s="48"/>
      <c r="E36" s="48">
        <v>800</v>
      </c>
      <c r="F36" s="48">
        <v>800</v>
      </c>
      <c r="G36" s="48">
        <v>800</v>
      </c>
      <c r="H36" s="48">
        <v>0</v>
      </c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</row>
    <row r="37" spans="1:24" s="17" customFormat="1" ht="18" customHeight="1">
      <c r="A37" s="14"/>
      <c r="B37" s="15"/>
      <c r="C37" s="15">
        <v>4110</v>
      </c>
      <c r="D37" s="48"/>
      <c r="E37" s="48">
        <v>783</v>
      </c>
      <c r="F37" s="48">
        <v>783</v>
      </c>
      <c r="G37" s="48">
        <v>783</v>
      </c>
      <c r="H37" s="48">
        <v>0</v>
      </c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</row>
    <row r="38" spans="1:24" s="17" customFormat="1" ht="18" customHeight="1">
      <c r="A38" s="14"/>
      <c r="B38" s="15"/>
      <c r="C38" s="15">
        <v>4120</v>
      </c>
      <c r="D38" s="48"/>
      <c r="E38" s="48">
        <v>112</v>
      </c>
      <c r="F38" s="48">
        <v>112</v>
      </c>
      <c r="G38" s="48">
        <v>112</v>
      </c>
      <c r="H38" s="48">
        <v>0</v>
      </c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1:24" s="17" customFormat="1" ht="18" customHeight="1">
      <c r="A39" s="14"/>
      <c r="B39" s="15"/>
      <c r="C39" s="15">
        <v>4170</v>
      </c>
      <c r="D39" s="48"/>
      <c r="E39" s="48">
        <v>4352</v>
      </c>
      <c r="F39" s="48">
        <v>4352</v>
      </c>
      <c r="G39" s="48">
        <v>4352</v>
      </c>
      <c r="H39" s="48">
        <v>0</v>
      </c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</row>
    <row r="40" spans="1:24" s="17" customFormat="1" ht="18" customHeight="1">
      <c r="A40" s="14"/>
      <c r="B40" s="15"/>
      <c r="C40" s="15">
        <v>4210</v>
      </c>
      <c r="D40" s="48"/>
      <c r="E40" s="48">
        <v>2027</v>
      </c>
      <c r="F40" s="48">
        <v>2027</v>
      </c>
      <c r="G40" s="48">
        <v>0</v>
      </c>
      <c r="H40" s="48">
        <v>0</v>
      </c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</row>
    <row r="41" spans="1:24" s="17" customFormat="1" ht="18" customHeight="1">
      <c r="A41" s="14"/>
      <c r="B41" s="15"/>
      <c r="C41" s="15">
        <v>4300</v>
      </c>
      <c r="D41" s="48"/>
      <c r="E41" s="48">
        <v>3050</v>
      </c>
      <c r="F41" s="48">
        <v>3050</v>
      </c>
      <c r="G41" s="48">
        <v>0</v>
      </c>
      <c r="H41" s="48">
        <v>0</v>
      </c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</row>
    <row r="42" spans="1:24" s="17" customFormat="1" ht="18" customHeight="1">
      <c r="A42" s="14"/>
      <c r="B42" s="15"/>
      <c r="C42" s="15">
        <v>4410</v>
      </c>
      <c r="D42" s="48"/>
      <c r="E42" s="48">
        <v>170</v>
      </c>
      <c r="F42" s="48">
        <v>170</v>
      </c>
      <c r="G42" s="48">
        <v>0</v>
      </c>
      <c r="H42" s="48">
        <v>0</v>
      </c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</row>
    <row r="43" spans="1:24" s="24" customFormat="1" ht="18" customHeight="1">
      <c r="A43" s="21">
        <v>852</v>
      </c>
      <c r="B43" s="22"/>
      <c r="C43" s="22"/>
      <c r="D43" s="50">
        <f>D49+D45</f>
        <v>26914.05</v>
      </c>
      <c r="E43" s="50">
        <f>E49+E45</f>
        <v>26914.05</v>
      </c>
      <c r="F43" s="50">
        <f>F49+F45</f>
        <v>26914.05</v>
      </c>
      <c r="G43" s="50">
        <f>G49+G45</f>
        <v>26200</v>
      </c>
      <c r="H43" s="50">
        <f>H49+H45</f>
        <v>0</v>
      </c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</row>
    <row r="44" spans="1:24" s="27" customFormat="1" ht="18" customHeight="1">
      <c r="A44" s="16"/>
      <c r="B44" s="14"/>
      <c r="C44" s="15">
        <v>4210</v>
      </c>
      <c r="D44" s="48"/>
      <c r="E44" s="48">
        <v>0</v>
      </c>
      <c r="F44" s="48">
        <v>0</v>
      </c>
      <c r="G44" s="48">
        <v>0</v>
      </c>
      <c r="H44" s="48">
        <v>0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</row>
    <row r="45" spans="1:24" s="27" customFormat="1" ht="18" customHeight="1">
      <c r="A45" s="16"/>
      <c r="B45" s="25">
        <v>85215</v>
      </c>
      <c r="C45" s="15"/>
      <c r="D45" s="48">
        <f>D46</f>
        <v>714.05</v>
      </c>
      <c r="E45" s="48">
        <f>E46+E47+E48</f>
        <v>714.05</v>
      </c>
      <c r="F45" s="48">
        <f>F46+F47+F48</f>
        <v>714.05</v>
      </c>
      <c r="G45" s="48">
        <f>G46+G47+G48</f>
        <v>0</v>
      </c>
      <c r="H45" s="48">
        <f>H46+H47+H48</f>
        <v>0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</row>
    <row r="46" spans="1:24" s="27" customFormat="1" ht="18" customHeight="1">
      <c r="A46" s="16"/>
      <c r="B46" s="14"/>
      <c r="C46" s="15">
        <v>2010</v>
      </c>
      <c r="D46" s="48">
        <f>374.39+339.66</f>
        <v>714.05</v>
      </c>
      <c r="E46" s="48"/>
      <c r="F46" s="48"/>
      <c r="G46" s="48"/>
      <c r="H46" s="48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</row>
    <row r="47" spans="1:24" s="27" customFormat="1" ht="18" customHeight="1">
      <c r="A47" s="16"/>
      <c r="B47" s="14"/>
      <c r="C47" s="15">
        <v>3110</v>
      </c>
      <c r="D47" s="48"/>
      <c r="E47" s="48">
        <f>367.05+333</f>
        <v>700.05</v>
      </c>
      <c r="F47" s="48">
        <f>367.05+333</f>
        <v>700.05</v>
      </c>
      <c r="G47" s="48">
        <v>0</v>
      </c>
      <c r="H47" s="48">
        <v>0</v>
      </c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</row>
    <row r="48" spans="1:24" s="27" customFormat="1" ht="18" customHeight="1">
      <c r="A48" s="16"/>
      <c r="B48" s="14"/>
      <c r="C48" s="15">
        <v>4210</v>
      </c>
      <c r="D48" s="48"/>
      <c r="E48" s="48">
        <f>7.34+6.66</f>
        <v>14</v>
      </c>
      <c r="F48" s="48">
        <f>7.34+6.66</f>
        <v>14</v>
      </c>
      <c r="G48" s="48">
        <v>0</v>
      </c>
      <c r="H48" s="48">
        <v>0</v>
      </c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</row>
    <row r="49" spans="1:24" s="27" customFormat="1" ht="18" customHeight="1">
      <c r="A49" s="16"/>
      <c r="B49" s="25">
        <v>85228</v>
      </c>
      <c r="C49" s="15"/>
      <c r="D49" s="48">
        <f>D50+D51+D52</f>
        <v>26200</v>
      </c>
      <c r="E49" s="48">
        <f>E51+E52</f>
        <v>26200</v>
      </c>
      <c r="F49" s="48">
        <f>F50+F51+F52</f>
        <v>26200</v>
      </c>
      <c r="G49" s="48">
        <f>G50+G51+G52</f>
        <v>26200</v>
      </c>
      <c r="H49" s="48">
        <f>H50+H51+H52</f>
        <v>0</v>
      </c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</row>
    <row r="50" spans="1:24" s="27" customFormat="1" ht="18" customHeight="1">
      <c r="A50" s="16"/>
      <c r="B50" s="14"/>
      <c r="C50" s="15">
        <v>2010</v>
      </c>
      <c r="D50" s="48">
        <f>12680+580+13520-580</f>
        <v>26200</v>
      </c>
      <c r="E50" s="48"/>
      <c r="F50" s="48"/>
      <c r="G50" s="48"/>
      <c r="H50" s="48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</row>
    <row r="51" spans="1:24" s="27" customFormat="1" ht="18" customHeight="1">
      <c r="A51" s="16"/>
      <c r="B51" s="14"/>
      <c r="C51" s="15">
        <v>4110</v>
      </c>
      <c r="D51" s="48"/>
      <c r="E51" s="48">
        <f>380+440</f>
        <v>820</v>
      </c>
      <c r="F51" s="48">
        <f>380+440</f>
        <v>820</v>
      </c>
      <c r="G51" s="48">
        <f>380+440</f>
        <v>820</v>
      </c>
      <c r="H51" s="48">
        <v>0</v>
      </c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</row>
    <row r="52" spans="1:24" s="27" customFormat="1" ht="18" customHeight="1">
      <c r="A52" s="16"/>
      <c r="B52" s="14"/>
      <c r="C52" s="15">
        <v>4170</v>
      </c>
      <c r="D52" s="48"/>
      <c r="E52" s="48">
        <f>12300+580+12500</f>
        <v>25380</v>
      </c>
      <c r="F52" s="48">
        <f>12300+580+12500</f>
        <v>25380</v>
      </c>
      <c r="G52" s="48">
        <f>12300+580+12500</f>
        <v>25380</v>
      </c>
      <c r="H52" s="48">
        <v>0</v>
      </c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</row>
    <row r="53" spans="1:24" s="24" customFormat="1" ht="18" customHeight="1">
      <c r="A53" s="21">
        <v>855</v>
      </c>
      <c r="B53" s="22"/>
      <c r="C53" s="22"/>
      <c r="D53" s="50">
        <f>D54+D67+D84+D93+D81</f>
        <v>5123102.92</v>
      </c>
      <c r="E53" s="50">
        <f>E54+E67+E84+E93+E81</f>
        <v>5123102.92</v>
      </c>
      <c r="F53" s="50">
        <f>F54+F67+F84+F93+F81</f>
        <v>5123102.92</v>
      </c>
      <c r="G53" s="50">
        <f>G54+G67+G84+G93+G81</f>
        <v>246280</v>
      </c>
      <c r="H53" s="50">
        <f>H54+H67+H84+H93+H81</f>
        <v>0</v>
      </c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</row>
    <row r="54" spans="1:24" s="17" customFormat="1" ht="18" customHeight="1">
      <c r="A54" s="20"/>
      <c r="B54" s="15">
        <v>85501</v>
      </c>
      <c r="C54" s="15"/>
      <c r="D54" s="48">
        <f>SUM(D55:D66)</f>
        <v>2526500</v>
      </c>
      <c r="E54" s="48">
        <f>SUM(E55:E66)</f>
        <v>2526500</v>
      </c>
      <c r="F54" s="48">
        <f>SUM(F55:F66)</f>
        <v>2526500</v>
      </c>
      <c r="G54" s="48">
        <f>SUM(G55:G66)</f>
        <v>34833</v>
      </c>
      <c r="H54" s="48">
        <f>SUM(H55:H66)</f>
        <v>0</v>
      </c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</row>
    <row r="55" spans="1:24" s="27" customFormat="1" ht="18" customHeight="1">
      <c r="A55" s="16"/>
      <c r="B55" s="14"/>
      <c r="C55" s="15">
        <v>2060</v>
      </c>
      <c r="D55" s="48">
        <v>2526500</v>
      </c>
      <c r="E55" s="48"/>
      <c r="F55" s="48"/>
      <c r="G55" s="48"/>
      <c r="H55" s="48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</row>
    <row r="56" spans="1:24" s="27" customFormat="1" ht="18" customHeight="1">
      <c r="A56" s="16"/>
      <c r="B56" s="14"/>
      <c r="C56" s="15">
        <v>3110</v>
      </c>
      <c r="D56" s="48"/>
      <c r="E56" s="48">
        <v>2489163</v>
      </c>
      <c r="F56" s="48">
        <v>2489163</v>
      </c>
      <c r="G56" s="48">
        <v>0</v>
      </c>
      <c r="H56" s="48">
        <v>0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</row>
    <row r="57" spans="1:24" s="27" customFormat="1" ht="18" customHeight="1">
      <c r="A57" s="16"/>
      <c r="B57" s="14"/>
      <c r="C57" s="15" t="s">
        <v>14</v>
      </c>
      <c r="D57" s="48"/>
      <c r="E57" s="48">
        <v>26542</v>
      </c>
      <c r="F57" s="48">
        <v>26542</v>
      </c>
      <c r="G57" s="48">
        <v>26542</v>
      </c>
      <c r="H57" s="48">
        <v>0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</row>
    <row r="58" spans="1:24" s="27" customFormat="1" ht="18" customHeight="1">
      <c r="A58" s="16"/>
      <c r="B58" s="14"/>
      <c r="C58" s="15" t="s">
        <v>15</v>
      </c>
      <c r="D58" s="48"/>
      <c r="E58" s="48">
        <v>2687</v>
      </c>
      <c r="F58" s="48">
        <v>2687</v>
      </c>
      <c r="G58" s="48">
        <v>2687</v>
      </c>
      <c r="H58" s="48">
        <v>0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</row>
    <row r="59" spans="1:24" s="27" customFormat="1" ht="18" customHeight="1">
      <c r="A59" s="16"/>
      <c r="B59" s="14"/>
      <c r="C59" s="15" t="s">
        <v>16</v>
      </c>
      <c r="D59" s="48"/>
      <c r="E59" s="48">
        <v>5044</v>
      </c>
      <c r="F59" s="48">
        <v>5044</v>
      </c>
      <c r="G59" s="48">
        <v>5044</v>
      </c>
      <c r="H59" s="48">
        <v>0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</row>
    <row r="60" spans="1:24" s="27" customFormat="1" ht="18" customHeight="1">
      <c r="A60" s="16"/>
      <c r="B60" s="14"/>
      <c r="C60" s="15" t="s">
        <v>17</v>
      </c>
      <c r="D60" s="48"/>
      <c r="E60" s="48">
        <v>560</v>
      </c>
      <c r="F60" s="48">
        <v>560</v>
      </c>
      <c r="G60" s="48">
        <v>560</v>
      </c>
      <c r="H60" s="48">
        <v>0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</row>
    <row r="61" spans="1:24" s="27" customFormat="1" ht="18" customHeight="1">
      <c r="A61" s="16"/>
      <c r="B61" s="14"/>
      <c r="C61" s="15" t="s">
        <v>18</v>
      </c>
      <c r="D61" s="48"/>
      <c r="E61" s="48">
        <v>756</v>
      </c>
      <c r="F61" s="48">
        <v>756</v>
      </c>
      <c r="G61" s="48">
        <v>0</v>
      </c>
      <c r="H61" s="48">
        <v>0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</row>
    <row r="62" spans="1:24" s="27" customFormat="1" ht="18" customHeight="1">
      <c r="A62" s="16"/>
      <c r="B62" s="14"/>
      <c r="C62" s="15" t="s">
        <v>19</v>
      </c>
      <c r="D62" s="48"/>
      <c r="E62" s="48">
        <v>1235</v>
      </c>
      <c r="F62" s="48">
        <v>1235</v>
      </c>
      <c r="G62" s="48">
        <v>0</v>
      </c>
      <c r="H62" s="48">
        <v>0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</row>
    <row r="63" spans="1:24" s="27" customFormat="1" ht="18" customHeight="1" hidden="1">
      <c r="A63" s="16"/>
      <c r="B63" s="14"/>
      <c r="C63" s="15">
        <v>4360</v>
      </c>
      <c r="D63" s="48"/>
      <c r="E63" s="48">
        <v>0</v>
      </c>
      <c r="F63" s="48">
        <v>0</v>
      </c>
      <c r="G63" s="48">
        <v>0</v>
      </c>
      <c r="H63" s="48">
        <v>0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</row>
    <row r="64" spans="1:24" s="27" customFormat="1" ht="18" customHeight="1" hidden="1">
      <c r="A64" s="16"/>
      <c r="B64" s="14"/>
      <c r="C64" s="15">
        <v>4410</v>
      </c>
      <c r="D64" s="48"/>
      <c r="E64" s="48">
        <v>0</v>
      </c>
      <c r="F64" s="48">
        <v>0</v>
      </c>
      <c r="G64" s="48">
        <v>0</v>
      </c>
      <c r="H64" s="48">
        <v>0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</row>
    <row r="65" spans="1:24" s="27" customFormat="1" ht="18" customHeight="1">
      <c r="A65" s="16"/>
      <c r="B65" s="14"/>
      <c r="C65" s="15">
        <v>4440</v>
      </c>
      <c r="D65" s="48"/>
      <c r="E65" s="48">
        <v>513</v>
      </c>
      <c r="F65" s="48">
        <v>513</v>
      </c>
      <c r="G65" s="48">
        <v>0</v>
      </c>
      <c r="H65" s="48">
        <v>0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</row>
    <row r="66" spans="1:24" s="27" customFormat="1" ht="18" customHeight="1" hidden="1">
      <c r="A66" s="16"/>
      <c r="B66" s="14"/>
      <c r="C66" s="15">
        <v>4700</v>
      </c>
      <c r="D66" s="48"/>
      <c r="E66" s="48">
        <v>0</v>
      </c>
      <c r="F66" s="48">
        <v>0</v>
      </c>
      <c r="G66" s="48">
        <v>0</v>
      </c>
      <c r="H66" s="48">
        <v>0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</row>
    <row r="67" spans="1:24" s="27" customFormat="1" ht="18" customHeight="1">
      <c r="A67" s="16"/>
      <c r="B67" s="25">
        <v>85502</v>
      </c>
      <c r="C67" s="15"/>
      <c r="D67" s="48">
        <f>D68</f>
        <v>2444200</v>
      </c>
      <c r="E67" s="48">
        <f>SUM(E68:E80)</f>
        <v>2444200</v>
      </c>
      <c r="F67" s="48">
        <f>SUM(F68:F80)</f>
        <v>2444200</v>
      </c>
      <c r="G67" s="48">
        <f>SUM(G68:G80)</f>
        <v>208087</v>
      </c>
      <c r="H67" s="48">
        <f>SUM(H68:H80)</f>
        <v>0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</row>
    <row r="68" spans="1:24" s="27" customFormat="1" ht="18" customHeight="1">
      <c r="A68" s="16"/>
      <c r="B68" s="14"/>
      <c r="C68" s="15">
        <v>2010</v>
      </c>
      <c r="D68" s="48">
        <v>2444200</v>
      </c>
      <c r="E68" s="48">
        <v>0</v>
      </c>
      <c r="F68" s="48">
        <v>0</v>
      </c>
      <c r="G68" s="48">
        <v>0</v>
      </c>
      <c r="H68" s="48">
        <v>0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</row>
    <row r="69" spans="1:24" s="27" customFormat="1" ht="18" customHeight="1">
      <c r="A69" s="16"/>
      <c r="B69" s="14"/>
      <c r="C69" s="15">
        <v>3110</v>
      </c>
      <c r="D69" s="48"/>
      <c r="E69" s="48">
        <v>2231068</v>
      </c>
      <c r="F69" s="48">
        <v>2231068</v>
      </c>
      <c r="G69" s="48">
        <v>0</v>
      </c>
      <c r="H69" s="48">
        <v>0</v>
      </c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</row>
    <row r="70" spans="1:24" s="27" customFormat="1" ht="18" customHeight="1">
      <c r="A70" s="16"/>
      <c r="B70" s="14"/>
      <c r="C70" s="15">
        <v>4010</v>
      </c>
      <c r="D70" s="48"/>
      <c r="E70" s="48">
        <v>54734</v>
      </c>
      <c r="F70" s="48">
        <v>54734</v>
      </c>
      <c r="G70" s="48">
        <v>54734</v>
      </c>
      <c r="H70" s="48">
        <v>0</v>
      </c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</row>
    <row r="71" spans="1:24" s="27" customFormat="1" ht="18" customHeight="1">
      <c r="A71" s="16"/>
      <c r="B71" s="25"/>
      <c r="C71" s="15">
        <v>4040</v>
      </c>
      <c r="D71" s="48"/>
      <c r="E71" s="48">
        <v>2968</v>
      </c>
      <c r="F71" s="48">
        <v>2968</v>
      </c>
      <c r="G71" s="48">
        <v>2968</v>
      </c>
      <c r="H71" s="48">
        <f>H72+H84</f>
        <v>0</v>
      </c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</row>
    <row r="72" spans="1:24" s="27" customFormat="1" ht="18" customHeight="1">
      <c r="A72" s="16"/>
      <c r="B72" s="14"/>
      <c r="C72" s="15">
        <v>4110</v>
      </c>
      <c r="D72" s="48"/>
      <c r="E72" s="48">
        <v>149936</v>
      </c>
      <c r="F72" s="48">
        <v>149936</v>
      </c>
      <c r="G72" s="48">
        <v>149936</v>
      </c>
      <c r="H72" s="48">
        <v>0</v>
      </c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</row>
    <row r="73" spans="1:24" s="27" customFormat="1" ht="18" customHeight="1">
      <c r="A73" s="16"/>
      <c r="B73" s="14"/>
      <c r="C73" s="15">
        <v>4120</v>
      </c>
      <c r="D73" s="48"/>
      <c r="E73" s="48">
        <v>449</v>
      </c>
      <c r="F73" s="48">
        <v>449</v>
      </c>
      <c r="G73" s="48">
        <v>449</v>
      </c>
      <c r="H73" s="48">
        <v>0</v>
      </c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</row>
    <row r="74" spans="1:24" s="27" customFormat="1" ht="18" customHeight="1">
      <c r="A74" s="16"/>
      <c r="B74" s="14"/>
      <c r="C74" s="15">
        <v>4210</v>
      </c>
      <c r="D74" s="48"/>
      <c r="E74" s="48">
        <v>350</v>
      </c>
      <c r="F74" s="48">
        <v>350</v>
      </c>
      <c r="G74" s="48">
        <v>0</v>
      </c>
      <c r="H74" s="48">
        <v>0</v>
      </c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</row>
    <row r="75" spans="1:24" s="27" customFormat="1" ht="18" customHeight="1">
      <c r="A75" s="16"/>
      <c r="B75" s="14"/>
      <c r="C75" s="15">
        <v>4280</v>
      </c>
      <c r="D75" s="48"/>
      <c r="E75" s="48">
        <v>120</v>
      </c>
      <c r="F75" s="48">
        <v>120</v>
      </c>
      <c r="G75" s="48">
        <v>0</v>
      </c>
      <c r="H75" s="48">
        <v>0</v>
      </c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</row>
    <row r="76" spans="1:24" s="27" customFormat="1" ht="18" customHeight="1">
      <c r="A76" s="16"/>
      <c r="B76" s="14"/>
      <c r="C76" s="15">
        <v>4300</v>
      </c>
      <c r="D76" s="48"/>
      <c r="E76" s="48">
        <v>2023</v>
      </c>
      <c r="F76" s="48">
        <v>2023</v>
      </c>
      <c r="G76" s="48">
        <v>0</v>
      </c>
      <c r="H76" s="48">
        <v>0</v>
      </c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</row>
    <row r="77" spans="1:24" s="27" customFormat="1" ht="18" customHeight="1">
      <c r="A77" s="16"/>
      <c r="B77" s="14"/>
      <c r="C77" s="15">
        <v>4360</v>
      </c>
      <c r="D77" s="48"/>
      <c r="E77" s="48">
        <v>350</v>
      </c>
      <c r="F77" s="48">
        <v>350</v>
      </c>
      <c r="G77" s="48">
        <v>0</v>
      </c>
      <c r="H77" s="48">
        <v>0</v>
      </c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</row>
    <row r="78" spans="1:24" s="27" customFormat="1" ht="18" customHeight="1">
      <c r="A78" s="16"/>
      <c r="B78" s="14"/>
      <c r="C78" s="15">
        <v>4410</v>
      </c>
      <c r="D78" s="48"/>
      <c r="E78" s="48">
        <v>50</v>
      </c>
      <c r="F78" s="48">
        <v>50</v>
      </c>
      <c r="G78" s="48">
        <v>0</v>
      </c>
      <c r="H78" s="48">
        <v>0</v>
      </c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</row>
    <row r="79" spans="1:24" s="27" customFormat="1" ht="18" customHeight="1">
      <c r="A79" s="16"/>
      <c r="B79" s="14"/>
      <c r="C79" s="15">
        <v>4440</v>
      </c>
      <c r="D79" s="48"/>
      <c r="E79" s="48">
        <v>2152</v>
      </c>
      <c r="F79" s="48">
        <v>2152</v>
      </c>
      <c r="G79" s="48">
        <v>0</v>
      </c>
      <c r="H79" s="48">
        <v>0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</row>
    <row r="80" spans="1:24" s="27" customFormat="1" ht="18" customHeight="1" hidden="1">
      <c r="A80" s="16"/>
      <c r="B80" s="14"/>
      <c r="C80" s="15"/>
      <c r="D80" s="48"/>
      <c r="E80" s="48">
        <v>0</v>
      </c>
      <c r="F80" s="48">
        <v>0</v>
      </c>
      <c r="G80" s="48">
        <v>0</v>
      </c>
      <c r="H80" s="48">
        <v>0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</row>
    <row r="81" spans="1:24" s="27" customFormat="1" ht="18" customHeight="1">
      <c r="A81" s="16"/>
      <c r="B81" s="25">
        <v>85503</v>
      </c>
      <c r="C81" s="15"/>
      <c r="D81" s="48">
        <f>D82</f>
        <v>402.92</v>
      </c>
      <c r="E81" s="48">
        <f>E82+E83</f>
        <v>402.92</v>
      </c>
      <c r="F81" s="48">
        <f>F82+F83</f>
        <v>402.92</v>
      </c>
      <c r="G81" s="48">
        <f>G82+G83</f>
        <v>0</v>
      </c>
      <c r="H81" s="48">
        <f>H82+H83</f>
        <v>0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</row>
    <row r="82" spans="1:24" s="27" customFormat="1" ht="18" customHeight="1">
      <c r="A82" s="16"/>
      <c r="B82" s="25"/>
      <c r="C82" s="15">
        <v>2010</v>
      </c>
      <c r="D82" s="48">
        <f>151.46+251.46</f>
        <v>402.92</v>
      </c>
      <c r="E82" s="48"/>
      <c r="F82" s="48"/>
      <c r="G82" s="48"/>
      <c r="H82" s="48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</row>
    <row r="83" spans="1:24" s="27" customFormat="1" ht="18" customHeight="1">
      <c r="A83" s="16"/>
      <c r="B83" s="14"/>
      <c r="C83" s="15">
        <v>4210</v>
      </c>
      <c r="D83" s="48"/>
      <c r="E83" s="48">
        <f>151.46+251.46</f>
        <v>402.92</v>
      </c>
      <c r="F83" s="48">
        <f>151.46+251.46</f>
        <v>402.92</v>
      </c>
      <c r="G83" s="48">
        <v>0</v>
      </c>
      <c r="H83" s="48">
        <v>0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</row>
    <row r="84" spans="1:24" s="27" customFormat="1" ht="18" customHeight="1">
      <c r="A84" s="16"/>
      <c r="B84" s="25">
        <v>85504</v>
      </c>
      <c r="C84" s="15"/>
      <c r="D84" s="48">
        <f>D85</f>
        <v>132000</v>
      </c>
      <c r="E84" s="48">
        <f>SUM(E86:E92)</f>
        <v>132000</v>
      </c>
      <c r="F84" s="48">
        <f>SUM(F86:F92)</f>
        <v>132000</v>
      </c>
      <c r="G84" s="48">
        <f>SUM(G86:G92)</f>
        <v>3360</v>
      </c>
      <c r="H84" s="48">
        <f>SUM(H86:H92)</f>
        <v>0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</row>
    <row r="85" spans="1:24" s="27" customFormat="1" ht="18" customHeight="1">
      <c r="A85" s="16"/>
      <c r="B85" s="25"/>
      <c r="C85" s="15">
        <v>2010</v>
      </c>
      <c r="D85" s="48">
        <v>132000</v>
      </c>
      <c r="E85" s="48">
        <v>0</v>
      </c>
      <c r="F85" s="48">
        <v>0</v>
      </c>
      <c r="G85" s="48">
        <v>0</v>
      </c>
      <c r="H85" s="48">
        <f>H92+H93+H94</f>
        <v>0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</row>
    <row r="86" spans="1:24" s="27" customFormat="1" ht="18" customHeight="1">
      <c r="A86" s="16"/>
      <c r="B86" s="25"/>
      <c r="C86" s="15">
        <v>3110</v>
      </c>
      <c r="D86" s="48"/>
      <c r="E86" s="48">
        <v>127800</v>
      </c>
      <c r="F86" s="48">
        <v>127800</v>
      </c>
      <c r="G86" s="48">
        <v>0</v>
      </c>
      <c r="H86" s="48">
        <v>0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</row>
    <row r="87" spans="1:24" s="27" customFormat="1" ht="18" customHeight="1">
      <c r="A87" s="16"/>
      <c r="B87" s="25"/>
      <c r="C87" s="15">
        <v>4010</v>
      </c>
      <c r="D87" s="48"/>
      <c r="E87" s="48">
        <v>2810</v>
      </c>
      <c r="F87" s="48">
        <v>2810</v>
      </c>
      <c r="G87" s="48">
        <v>2810</v>
      </c>
      <c r="H87" s="48">
        <v>0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</row>
    <row r="88" spans="1:24" s="27" customFormat="1" ht="18" customHeight="1">
      <c r="A88" s="16"/>
      <c r="B88" s="25"/>
      <c r="C88" s="15">
        <v>4040</v>
      </c>
      <c r="D88" s="48"/>
      <c r="E88" s="48">
        <v>0</v>
      </c>
      <c r="F88" s="48">
        <v>0</v>
      </c>
      <c r="G88" s="48">
        <v>0</v>
      </c>
      <c r="H88" s="48">
        <v>0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</row>
    <row r="89" spans="1:24" s="27" customFormat="1" ht="18" customHeight="1">
      <c r="A89" s="16"/>
      <c r="B89" s="25"/>
      <c r="C89" s="15">
        <v>4110</v>
      </c>
      <c r="D89" s="48"/>
      <c r="E89" s="48">
        <v>485</v>
      </c>
      <c r="F89" s="48">
        <v>485</v>
      </c>
      <c r="G89" s="48">
        <v>485</v>
      </c>
      <c r="H89" s="48">
        <v>0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</row>
    <row r="90" spans="1:24" s="27" customFormat="1" ht="18" customHeight="1">
      <c r="A90" s="16"/>
      <c r="B90" s="25"/>
      <c r="C90" s="15">
        <v>4120</v>
      </c>
      <c r="D90" s="48"/>
      <c r="E90" s="48">
        <v>65</v>
      </c>
      <c r="F90" s="48">
        <v>65</v>
      </c>
      <c r="G90" s="48">
        <v>65</v>
      </c>
      <c r="H90" s="48">
        <v>0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</row>
    <row r="91" spans="1:24" s="27" customFormat="1" ht="18" customHeight="1">
      <c r="A91" s="16"/>
      <c r="B91" s="25"/>
      <c r="C91" s="15">
        <v>4210</v>
      </c>
      <c r="D91" s="48"/>
      <c r="E91" s="48">
        <v>250</v>
      </c>
      <c r="F91" s="48">
        <v>250</v>
      </c>
      <c r="G91" s="48">
        <v>0</v>
      </c>
      <c r="H91" s="48">
        <v>0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</row>
    <row r="92" spans="1:24" s="27" customFormat="1" ht="18" customHeight="1">
      <c r="A92" s="16"/>
      <c r="B92" s="14"/>
      <c r="C92" s="15">
        <v>4300</v>
      </c>
      <c r="D92" s="48"/>
      <c r="E92" s="48">
        <v>590</v>
      </c>
      <c r="F92" s="48">
        <v>590</v>
      </c>
      <c r="G92" s="48">
        <v>0</v>
      </c>
      <c r="H92" s="48">
        <v>0</v>
      </c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</row>
    <row r="93" spans="1:24" s="27" customFormat="1" ht="18" customHeight="1">
      <c r="A93" s="16"/>
      <c r="B93" s="25">
        <v>85513</v>
      </c>
      <c r="C93" s="15"/>
      <c r="D93" s="48">
        <f>D95</f>
        <v>20000</v>
      </c>
      <c r="E93" s="48">
        <f>E97</f>
        <v>20000</v>
      </c>
      <c r="F93" s="48">
        <f>F97</f>
        <v>20000</v>
      </c>
      <c r="G93" s="48">
        <f>G97</f>
        <v>0</v>
      </c>
      <c r="H93" s="48">
        <f>H97</f>
        <v>0</v>
      </c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</row>
    <row r="94" spans="1:24" s="27" customFormat="1" ht="18" customHeight="1">
      <c r="A94" s="16"/>
      <c r="B94" s="14"/>
      <c r="C94" s="15"/>
      <c r="D94" s="48"/>
      <c r="E94" s="48">
        <v>0</v>
      </c>
      <c r="F94" s="48">
        <v>0</v>
      </c>
      <c r="G94" s="48">
        <v>0</v>
      </c>
      <c r="H94" s="48">
        <v>0</v>
      </c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</row>
    <row r="95" spans="1:8" s="26" customFormat="1" ht="18" customHeight="1">
      <c r="A95" s="16"/>
      <c r="B95" s="25"/>
      <c r="C95" s="15">
        <v>2010</v>
      </c>
      <c r="D95" s="51">
        <v>20000</v>
      </c>
      <c r="E95" s="51">
        <v>0</v>
      </c>
      <c r="F95" s="51">
        <v>0</v>
      </c>
      <c r="G95" s="51">
        <v>0</v>
      </c>
      <c r="H95" s="51">
        <v>0</v>
      </c>
    </row>
    <row r="96" spans="1:8" s="26" customFormat="1" ht="18" customHeight="1">
      <c r="A96" s="16"/>
      <c r="B96" s="25"/>
      <c r="C96" s="15"/>
      <c r="D96" s="51"/>
      <c r="E96" s="51">
        <v>0</v>
      </c>
      <c r="F96" s="51">
        <v>0</v>
      </c>
      <c r="G96" s="51">
        <v>0</v>
      </c>
      <c r="H96" s="51">
        <v>0</v>
      </c>
    </row>
    <row r="97" spans="1:8" s="26" customFormat="1" ht="18" customHeight="1">
      <c r="A97" s="16"/>
      <c r="B97" s="25"/>
      <c r="C97" s="15">
        <v>4130</v>
      </c>
      <c r="D97" s="51"/>
      <c r="E97" s="51">
        <v>20000</v>
      </c>
      <c r="F97" s="51">
        <v>20000</v>
      </c>
      <c r="G97" s="51">
        <v>0</v>
      </c>
      <c r="H97" s="51">
        <v>0</v>
      </c>
    </row>
    <row r="98" spans="1:8" ht="18" customHeight="1">
      <c r="A98" s="63" t="s">
        <v>2</v>
      </c>
      <c r="B98" s="63"/>
      <c r="C98" s="63"/>
      <c r="D98" s="52">
        <f>SUM(D7,D12,D23,D43,D53)</f>
        <v>5314725.96</v>
      </c>
      <c r="E98" s="52">
        <f>SUM(E7,E12,E23,E43,E53)</f>
        <v>5314725.96</v>
      </c>
      <c r="F98" s="52">
        <f>SUM(F7,F12,F23,F43,F53)</f>
        <v>5314725.96</v>
      </c>
      <c r="G98" s="52">
        <f>SUM(G7,G12,G23,G43,G53)</f>
        <v>422844.72</v>
      </c>
      <c r="H98" s="52">
        <f>SUM(H7,H12,H23,H43,H53)</f>
        <v>0</v>
      </c>
    </row>
    <row r="99" spans="1:8" ht="18" customHeight="1">
      <c r="A99" s="28"/>
      <c r="B99" s="28"/>
      <c r="C99" s="28"/>
      <c r="D99" s="53"/>
      <c r="E99" s="53"/>
      <c r="F99" s="53"/>
      <c r="G99" s="53"/>
      <c r="H99" s="53"/>
    </row>
    <row r="100" spans="1:8" ht="15">
      <c r="A100" s="28"/>
      <c r="B100" s="28"/>
      <c r="C100" s="28"/>
      <c r="D100" s="53"/>
      <c r="E100" s="53"/>
      <c r="F100" s="53"/>
      <c r="G100" s="53"/>
      <c r="H100" s="53"/>
    </row>
    <row r="101" spans="1:6" ht="12.75">
      <c r="A101" s="2"/>
      <c r="B101" s="2"/>
      <c r="C101" s="2"/>
      <c r="D101" s="41"/>
      <c r="E101" s="41"/>
      <c r="F101" s="41"/>
    </row>
    <row r="102" spans="1:8" ht="15.75">
      <c r="A102" s="29" t="s">
        <v>20</v>
      </c>
      <c r="B102" s="30"/>
      <c r="C102" s="30"/>
      <c r="D102" s="54"/>
      <c r="E102" s="54"/>
      <c r="F102" s="54"/>
      <c r="G102" s="3"/>
      <c r="H102" s="3"/>
    </row>
    <row r="103" spans="1:8" ht="15.75">
      <c r="A103" s="31"/>
      <c r="B103" s="32"/>
      <c r="C103" s="32"/>
      <c r="D103" s="55"/>
      <c r="E103" s="55"/>
      <c r="F103" s="55"/>
      <c r="G103" s="56"/>
      <c r="H103" s="56"/>
    </row>
    <row r="104" spans="1:6" ht="27.75" customHeight="1">
      <c r="A104" s="33" t="s">
        <v>0</v>
      </c>
      <c r="B104" s="33" t="s">
        <v>21</v>
      </c>
      <c r="C104" s="33" t="s">
        <v>22</v>
      </c>
      <c r="D104" s="57" t="s">
        <v>23</v>
      </c>
      <c r="E104" s="64" t="s">
        <v>24</v>
      </c>
      <c r="F104" s="64"/>
    </row>
    <row r="105" spans="1:6" ht="18" customHeight="1">
      <c r="A105" s="34">
        <v>750</v>
      </c>
      <c r="B105" s="34">
        <v>75011</v>
      </c>
      <c r="C105" s="35" t="s">
        <v>25</v>
      </c>
      <c r="D105" s="58">
        <v>600</v>
      </c>
      <c r="E105" s="65">
        <v>30</v>
      </c>
      <c r="F105" s="65"/>
    </row>
    <row r="106" spans="1:6" ht="18" customHeight="1">
      <c r="A106" s="34">
        <v>852</v>
      </c>
      <c r="B106" s="34">
        <v>85228</v>
      </c>
      <c r="C106" s="35" t="s">
        <v>26</v>
      </c>
      <c r="D106" s="58">
        <v>2000</v>
      </c>
      <c r="E106" s="66">
        <v>100</v>
      </c>
      <c r="F106" s="67"/>
    </row>
    <row r="107" spans="1:6" ht="20.25" customHeight="1">
      <c r="A107" s="36">
        <v>855</v>
      </c>
      <c r="B107" s="36">
        <v>85502</v>
      </c>
      <c r="C107" s="37" t="s">
        <v>29</v>
      </c>
      <c r="D107" s="59">
        <v>2000</v>
      </c>
      <c r="E107" s="68">
        <v>0</v>
      </c>
      <c r="F107" s="68"/>
    </row>
    <row r="108" spans="1:6" ht="12.75">
      <c r="A108" s="5">
        <v>855</v>
      </c>
      <c r="B108" s="5">
        <v>85502</v>
      </c>
      <c r="C108" s="38" t="s">
        <v>27</v>
      </c>
      <c r="D108" s="60">
        <v>15000</v>
      </c>
      <c r="E108" s="70">
        <v>8000</v>
      </c>
      <c r="F108" s="71"/>
    </row>
    <row r="109" spans="1:6" ht="12.75">
      <c r="A109" s="39"/>
      <c r="B109" s="39"/>
      <c r="C109" s="40"/>
      <c r="D109" s="61"/>
      <c r="E109" s="62"/>
      <c r="F109" s="62"/>
    </row>
    <row r="110" spans="1:8" ht="27" customHeight="1">
      <c r="A110" s="69" t="s">
        <v>30</v>
      </c>
      <c r="B110" s="69"/>
      <c r="C110" s="69"/>
      <c r="D110" s="69"/>
      <c r="E110" s="69"/>
      <c r="F110" s="69"/>
      <c r="G110" s="69"/>
      <c r="H110" s="69"/>
    </row>
  </sheetData>
  <sheetProtection/>
  <mergeCells count="16">
    <mergeCell ref="A1:H1"/>
    <mergeCell ref="A3:A5"/>
    <mergeCell ref="B3:B5"/>
    <mergeCell ref="C3:C5"/>
    <mergeCell ref="D3:D5"/>
    <mergeCell ref="E3:E5"/>
    <mergeCell ref="F3:H3"/>
    <mergeCell ref="F4:F5"/>
    <mergeCell ref="H4:H5"/>
    <mergeCell ref="A98:C98"/>
    <mergeCell ref="E104:F104"/>
    <mergeCell ref="E105:F105"/>
    <mergeCell ref="E106:F106"/>
    <mergeCell ref="E107:F107"/>
    <mergeCell ref="A110:H110"/>
    <mergeCell ref="E108:F108"/>
  </mergeCells>
  <printOptions/>
  <pageMargins left="0.7086614173228347" right="0.7086614173228347" top="0.9055118110236221" bottom="0.7480314960629921" header="0.31496062992125984" footer="0.31496062992125984"/>
  <pageSetup horizontalDpi="600" verticalDpi="600" orientation="portrait" paperSize="9" r:id="rId1"/>
  <headerFooter>
    <oddHeader>&amp;R&amp;"Arial,Pogrubiony"&amp;11Załącznik Nr 3&amp;"Arial,Normalny"&amp;10 do Zarządzenia Nr 41/2019 Burmistrza Miasta Radziejów z dnia 30 kwietnia 2019 roku   
w sprawie zmian w budżecie Miasta Radziejów na 2019 rok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Skarbnik</cp:lastModifiedBy>
  <cp:lastPrinted>2019-05-02T08:31:25Z</cp:lastPrinted>
  <dcterms:created xsi:type="dcterms:W3CDTF">2011-11-10T14:00:20Z</dcterms:created>
  <dcterms:modified xsi:type="dcterms:W3CDTF">2019-05-02T08:46:20Z</dcterms:modified>
  <cp:category/>
  <cp:version/>
  <cp:contentType/>
  <cp:contentStatus/>
</cp:coreProperties>
</file>