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  <sheet name="4" sheetId="2" r:id="rId2"/>
    <sheet name="5" sheetId="3" r:id="rId3"/>
    <sheet name="6" sheetId="4" r:id="rId4"/>
  </sheets>
  <definedNames>
    <definedName name="_xlnm.Print_Area" localSheetId="0">'3'!$A$1:$N$51</definedName>
  </definedNames>
  <calcPr fullCalcOnLoad="1"/>
</workbook>
</file>

<file path=xl/sharedStrings.xml><?xml version="1.0" encoding="utf-8"?>
<sst xmlns="http://schemas.openxmlformats.org/spreadsheetml/2006/main" count="276" uniqueCount="179">
  <si>
    <t>Dział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</si>
  <si>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</si>
  <si>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</si>
  <si>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</si>
  <si>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</si>
  <si>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</si>
  <si>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</si>
  <si>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</si>
  <si>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</si>
  <si>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</si>
  <si>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</si>
  <si>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</si>
  <si>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</si>
  <si>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</si>
  <si>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</si>
  <si>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</si>
  <si>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</si>
  <si>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</si>
  <si>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</si>
  <si>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</si>
  <si>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</si>
  <si>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</si>
  <si>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</si>
  <si>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</si>
  <si>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</si>
  <si>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</si>
  <si>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</si>
  <si>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</si>
  <si>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</si>
  <si>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</si>
  <si>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A.   
B.
C.
…</t>
  </si>
  <si>
    <t>A. Dotacje i środki z budżetu państwa (np. od wojewody, MEN, FRKF, …)</t>
  </si>
  <si>
    <t>Nakłady do poniesienia w następnych latach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</si>
  <si>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</si>
  <si>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</si>
  <si>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</si>
  <si>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</si>
  <si>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Budżet obywatelski Urząd Miasta Radziejów</t>
  </si>
  <si>
    <t>12.</t>
  </si>
  <si>
    <t>Zadania inwestycyjne w 2018 r.</t>
  </si>
  <si>
    <t>600</t>
  </si>
  <si>
    <t>60016</t>
  </si>
  <si>
    <t xml:space="preserve">Przebudowa i budowa chodników w drogach gminnych </t>
  </si>
  <si>
    <t>Przebudowa schodów w ul.Miodowej</t>
  </si>
  <si>
    <t xml:space="preserve">Przebudowa chodników                     w ul. Żwirnej i ul. Średniej </t>
  </si>
  <si>
    <t>rok budżetowy 2018 (8+9+10+11)</t>
  </si>
  <si>
    <t>Miejski Zespół Szkół</t>
  </si>
  <si>
    <t>Dotacja celowa dla Miejskiej Ochotniczej Straży Pożarnej na zakup samochodu do ratownictwa chemiczno-ekologicznego</t>
  </si>
  <si>
    <t>Budowa systemu oczyszczania ścieków deszczowych i roztopowych na terenie Miasta Radziejów I etap</t>
  </si>
  <si>
    <t>6057    6059</t>
  </si>
  <si>
    <t>Zakup działki gruntu o nr ewid. 314/9 położonej w Czołowie pod budowę separatorów</t>
  </si>
  <si>
    <t>Budowa infrastruktury technicznej do stacji uzdatniania wody w Radziejowie</t>
  </si>
  <si>
    <t>13.</t>
  </si>
  <si>
    <t>14.</t>
  </si>
  <si>
    <t>Zagospodarowanie terenu miejskiego wypoczynku i rekreacji wraz z sensoryczną odnową (ogród)</t>
  </si>
  <si>
    <t>15.</t>
  </si>
  <si>
    <t>16.</t>
  </si>
  <si>
    <t>Dotacja celowa dla Radziejowskiego Domu Kultury na dofinansowanie zadania pn. Przebudowa sceny oraz modernizacja sali widowiskowo-konferencyjnej</t>
  </si>
  <si>
    <t>17.</t>
  </si>
  <si>
    <t>18.</t>
  </si>
  <si>
    <t>11.</t>
  </si>
  <si>
    <t xml:space="preserve">Dotacja celowa dla Radzie- jowskiego Domu Kultury na dofinansowanie zadania pn. Kultura w zasięgu 2,0 </t>
  </si>
  <si>
    <t>Rozbudowa, przebudowa oraz zmiana sposobu użytkowania budynku biurowego na cele mieszkalne wraz z jego termomodernizacją położonego przy ul. Rolniczej w Radziejowie</t>
  </si>
  <si>
    <t>60014</t>
  </si>
  <si>
    <t>Zakup i montaż wiaty przystankowej wraz utwardzeniem terenu</t>
  </si>
  <si>
    <t>20.</t>
  </si>
  <si>
    <t>21.</t>
  </si>
  <si>
    <t>22.</t>
  </si>
  <si>
    <t>Budowa dwóch przyłączy sieci kanalizacji sanitarnej do posesji przy ul. Wyzwolenia nr 11 i nr 13</t>
  </si>
  <si>
    <t>Przebudowa parkingów położonych przy ul. Działkowej</t>
  </si>
  <si>
    <t xml:space="preserve">Modernizacja kuchni w Publicznym Przedszkolu Nr 1 przy ul. Polnej </t>
  </si>
  <si>
    <t>23.</t>
  </si>
  <si>
    <t>24.</t>
  </si>
  <si>
    <t>26.</t>
  </si>
  <si>
    <t>Przebudowa stadionu Miejskiego Ośrodka Sportu i Rekreacji w Radziejowie II etap</t>
  </si>
  <si>
    <t>27.</t>
  </si>
  <si>
    <t>28.</t>
  </si>
  <si>
    <t>29.</t>
  </si>
  <si>
    <t>Zagospodarowanie terenu wokół budynków mieszkalnych wielorodzinnych przy ul. Szkolnej</t>
  </si>
  <si>
    <t>Przebudowa drogi gminnej położonej na działkach o nr ewid. 457/2 i nr 457/3 (ul.Wysoka)</t>
  </si>
  <si>
    <t>Budowa drogi gminnej w ul. Sportowej w Radziejowie</t>
  </si>
  <si>
    <t>Wpłata na Fundusz Wsparcia Policji na zakup pojazdu dla Komendy Powiatowej Policji w Radziejowie</t>
  </si>
  <si>
    <t>19.</t>
  </si>
  <si>
    <t>Budowa sieci kanalizacji sanitarnej w ul.Kościuszki w Radziejowie</t>
  </si>
  <si>
    <t>A. 20 000     
B.
C.
…</t>
  </si>
  <si>
    <t>30.</t>
  </si>
  <si>
    <t>31.</t>
  </si>
  <si>
    <t>32.</t>
  </si>
  <si>
    <t>Rozbudowa drogi powiatowej Nr 2817C Radziejów-Bytoń, ul.Armii Krajowej w Radziejowie wraz z budową ciągu pieszo-rowerowego i oświetlenia ulicznego</t>
  </si>
  <si>
    <t>Dotacja celowa z budżetu na dofinansowanie do wymiany kotłów centralnego ogrzewania Program "EKO-PIEC"</t>
  </si>
  <si>
    <t>Dotacja celowa z budżetu na dofinansowanie do wymiany kotłów centralnego ogrzewania Program Miasta</t>
  </si>
  <si>
    <t>33.</t>
  </si>
  <si>
    <t>Zakup zmywarko-wyparzarki kapturowej</t>
  </si>
  <si>
    <t>Zakup i montaż urządzenia na plac zabaw przy ul. Wyzwolenia</t>
  </si>
  <si>
    <t>Zakup ciągnika (kosiarki)  dla MOSiR</t>
  </si>
  <si>
    <t xml:space="preserve">Przebudowa budynku przy ul. Rynek 14 w Radziejowie </t>
  </si>
  <si>
    <t xml:space="preserve">Wniesienie wkładów do spółek prawa handlowego tj. RTBS Sp. z o.o. w Radziejowie </t>
  </si>
  <si>
    <t xml:space="preserve">Przebudowa budynku przy ul. Kościuszki 1 </t>
  </si>
  <si>
    <t>Budowa przyłącza energetycznego oraz linii oświetleniowej na tzw. radziejowskich błotach</t>
  </si>
  <si>
    <t>34.</t>
  </si>
  <si>
    <t>35.</t>
  </si>
  <si>
    <t>Nabycie działek gruntu o nr ewid. 1519 (tzw. radziejowskie błota)</t>
  </si>
  <si>
    <t>Rewitalizacja Rynku Miejskiego w Radziejowie</t>
  </si>
  <si>
    <t>25.</t>
  </si>
  <si>
    <t>36.</t>
  </si>
  <si>
    <t>Przychody i rozchody budżetu w 2018 roku</t>
  </si>
  <si>
    <t>Treść</t>
  </si>
  <si>
    <t>Klasyfi- kacja
§</t>
  </si>
  <si>
    <t>Zwiększe-    nie</t>
  </si>
  <si>
    <t>Zmniejszenie</t>
  </si>
  <si>
    <t>Plan  na 2018 rok</t>
  </si>
  <si>
    <t>Przychody ogółem:</t>
  </si>
  <si>
    <t>Wolne środki, o których mowa w art. 217 ust. 2 pkt 6 ustawy</t>
  </si>
  <si>
    <t>w tym:</t>
  </si>
  <si>
    <t>na pokrycie deficytu</t>
  </si>
  <si>
    <t xml:space="preserve">na spłatę wcześniej zaciągniętych kredytów i pożyczek </t>
  </si>
  <si>
    <t>Przychody z zaciągniętych pożyczek i kredytów na rynku krajowym</t>
  </si>
  <si>
    <t>Nadwyżka budżetu z lat ubiegłych</t>
  </si>
  <si>
    <t>pokrycie deficytu</t>
  </si>
  <si>
    <t>Rozchody ogółem:</t>
  </si>
  <si>
    <t xml:space="preserve">Spłaty otrzymanych krajowych pożyczek i kredytów </t>
  </si>
  <si>
    <t>Lokaty</t>
  </si>
  <si>
    <t>Dochody i wydatki związane z realizacją zadań z zakresu administracji rządowej i innych zadań zleconych odrębnymi ustawami w 2018 r.</t>
  </si>
  <si>
    <t>Rozdział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</si>
  <si>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</si>
  <si>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</si>
  <si>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</si>
  <si>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</si>
  <si>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</si>
  <si>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</si>
  <si>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</si>
  <si>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</si>
  <si>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</si>
  <si>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</si>
  <si>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85215</t>
  </si>
  <si>
    <t>4040</t>
  </si>
  <si>
    <t>4110</t>
  </si>
  <si>
    <t>4120</t>
  </si>
  <si>
    <t>4210</t>
  </si>
  <si>
    <t>4300</t>
  </si>
  <si>
    <t>85503</t>
  </si>
  <si>
    <t>85504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</si>
  <si>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</si>
  <si>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</si>
  <si>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</si>
  <si>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</si>
  <si>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</si>
  <si>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</si>
  <si>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</si>
  <si>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</si>
  <si>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</si>
  <si>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Kwota wykazana w kolumnie 4 została ustalona przez Wojewodę Kujawsko-Pomorskiego decyzją z dnia 9 lutego 2018r Nr WFB.I.3120.1.12018. </t>
  </si>
  <si>
    <t xml:space="preserve">Kwota wykazana w kolumnie 5 należna gminie w związku z realizacją zadań w rozdziale 85502 przyjęto na podstawie przewidywanego wykonania z ostatnich 3 lat.  </t>
  </si>
  <si>
    <t xml:space="preserve"> </t>
  </si>
  <si>
    <t xml:space="preserve">Zestawienie wydatków budżetu Miasta Radziejów z tytułu udzielonych dotacji  w 2018 roku </t>
  </si>
  <si>
    <t>Nazwa instytucji/zadania</t>
  </si>
  <si>
    <t>Wydatki budżetu z  tytułu udzielonych  dotacji            (7+10)</t>
  </si>
  <si>
    <t xml:space="preserve">Wydatki bieżące budżetu z tytułu dotacji (8+9) </t>
  </si>
  <si>
    <t xml:space="preserve">dotacje na wydatki bieżące: </t>
  </si>
  <si>
    <t>Wydatki majątkowe dotacje celowe</t>
  </si>
  <si>
    <t xml:space="preserve">z tego; </t>
  </si>
  <si>
    <t>celowe</t>
  </si>
  <si>
    <t xml:space="preserve">podmiotowe </t>
  </si>
  <si>
    <t>Dotacje udzielone z budżetu dla jednostek z sektora finansów publicznych</t>
  </si>
  <si>
    <t>Powiat Radziejowski</t>
  </si>
  <si>
    <t>Gmina Włocławek</t>
  </si>
  <si>
    <t>Komenda Powiatowa Policji w Radziejowie</t>
  </si>
  <si>
    <t>Miasto Inowrocław</t>
  </si>
  <si>
    <t>Gmina Radziejów</t>
  </si>
  <si>
    <t>Radziejowski Dom Kultury w Radziejowie</t>
  </si>
  <si>
    <t>Miejska i Powiatowa Biblioteka Publiczna w Radziejowie</t>
  </si>
  <si>
    <t>Razem dotacje udzielone jednostkom z sektora finansów publicznych</t>
  </si>
  <si>
    <t xml:space="preserve">Dotacje celowe na zadania własne gminy realizowane przez podmioty nienależących do sektora finansów publicznych </t>
  </si>
  <si>
    <t xml:space="preserve">Miejska Ochotnicza Straż Pożarna w Radziejowie </t>
  </si>
  <si>
    <t>Ochrona powietrza</t>
  </si>
  <si>
    <t>Upowszechnianie kultury fizycznej i sportu</t>
  </si>
  <si>
    <t>Razem dotacje udzielone jednostkom spoza sektora finansów publicznych</t>
  </si>
  <si>
    <t>Ogółem dotacje udzielone z budżetu gminy</t>
  </si>
  <si>
    <t>Budowa parku do ćwiczeń kalisteniki/street workout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</si>
</sst>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6">
    <font>
      <sz val="10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5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3" fillId="0" borderId="0" xfId="0" applyNumberFormat="1" applyFont="1" applyAlignment="1">
      <alignment horizontal="right" vertical="top"/>
    </xf>
    <xf numFmtId="0" fontId="14" fillId="0" borderId="11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3" fontId="16" fillId="0" borderId="11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3" fontId="0" fillId="0" borderId="11" xfId="0" applyNumberFormat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19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21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4" fontId="13" fillId="0" borderId="14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9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 wrapText="1"/>
    </xf>
    <xf numFmtId="3" fontId="19" fillId="0" borderId="11" xfId="0" applyNumberFormat="1" applyFont="1" applyBorder="1" applyAlignment="1">
      <alignment wrapText="1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22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I45" sqref="I45:L45"/>
    </sheetView>
  </sheetViews>
  <sheetFormatPr defaultColWidth="9.140625" defaultRowHeight="12.75"/>
  <cols>
    <col min="1" max="1" width="3.28125" style="0" customWidth="1"/>
    <col min="2" max="2" width="5.28125" style="0" customWidth="1"/>
    <col min="3" max="3" width="6.57421875" style="0" customWidth="1"/>
    <col min="4" max="4" width="5.8515625" style="0" customWidth="1"/>
    <col min="5" max="5" width="22.281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05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3.5" customHeight="1">
      <c r="A2" s="2"/>
      <c r="B2" s="2"/>
      <c r="C2" s="2"/>
      <c r="D2" s="2"/>
      <c r="E2" s="26"/>
      <c r="F2" s="2"/>
      <c r="G2" s="2"/>
      <c r="H2" s="2"/>
      <c r="I2" s="2"/>
      <c r="J2" s="2"/>
      <c r="K2" s="2"/>
      <c r="L2" s="2"/>
      <c r="M2" s="2"/>
      <c r="N2" s="3" t="s">
        <v>1</v>
      </c>
    </row>
    <row r="3" spans="1:14" s="1" customFormat="1" ht="12.75" customHeight="1">
      <c r="A3" s="106" t="s">
        <v>2</v>
      </c>
      <c r="B3" s="106" t="s">
        <v>0</v>
      </c>
      <c r="C3" s="106" t="s">
        <v>3</v>
      </c>
      <c r="D3" s="106" t="s">
        <v>4</v>
      </c>
      <c r="E3" s="102" t="s">
        <v>5</v>
      </c>
      <c r="F3" s="102" t="s">
        <v>6</v>
      </c>
      <c r="G3" s="4"/>
      <c r="H3" s="102" t="s">
        <v>7</v>
      </c>
      <c r="I3" s="102"/>
      <c r="J3" s="102"/>
      <c r="K3" s="102"/>
      <c r="L3" s="102"/>
      <c r="M3" s="102" t="s">
        <v>32</v>
      </c>
      <c r="N3" s="102" t="s">
        <v>8</v>
      </c>
    </row>
    <row r="4" spans="1:14" s="1" customFormat="1" ht="11.25" customHeight="1">
      <c r="A4" s="106"/>
      <c r="B4" s="106"/>
      <c r="C4" s="106"/>
      <c r="D4" s="106"/>
      <c r="E4" s="102"/>
      <c r="F4" s="102"/>
      <c r="G4" s="102" t="s">
        <v>9</v>
      </c>
      <c r="H4" s="102" t="s">
        <v>45</v>
      </c>
      <c r="I4" s="102" t="s">
        <v>10</v>
      </c>
      <c r="J4" s="102"/>
      <c r="K4" s="102"/>
      <c r="L4" s="102"/>
      <c r="M4" s="102"/>
      <c r="N4" s="102"/>
    </row>
    <row r="5" spans="1:14" s="1" customFormat="1" ht="22.5" customHeight="1">
      <c r="A5" s="106"/>
      <c r="B5" s="106"/>
      <c r="C5" s="106"/>
      <c r="D5" s="106"/>
      <c r="E5" s="102"/>
      <c r="F5" s="102"/>
      <c r="G5" s="102"/>
      <c r="H5" s="102"/>
      <c r="I5" s="102" t="s">
        <v>11</v>
      </c>
      <c r="J5" s="102" t="s">
        <v>12</v>
      </c>
      <c r="K5" s="102" t="s">
        <v>13</v>
      </c>
      <c r="L5" s="102" t="s">
        <v>14</v>
      </c>
      <c r="M5" s="102"/>
      <c r="N5" s="102"/>
    </row>
    <row r="6" spans="1:14" s="1" customFormat="1" ht="12.75">
      <c r="A6" s="106"/>
      <c r="B6" s="106"/>
      <c r="C6" s="106"/>
      <c r="D6" s="106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s="1" customFormat="1" ht="27" customHeight="1">
      <c r="A7" s="106"/>
      <c r="B7" s="106"/>
      <c r="C7" s="106"/>
      <c r="D7" s="106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s="5" customFormat="1" ht="11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/>
      <c r="N8" s="23">
        <v>12</v>
      </c>
    </row>
    <row r="9" spans="1:14" s="5" customFormat="1" ht="68.25" customHeight="1">
      <c r="A9" s="19" t="s">
        <v>15</v>
      </c>
      <c r="B9" s="20" t="s">
        <v>40</v>
      </c>
      <c r="C9" s="20" t="s">
        <v>63</v>
      </c>
      <c r="D9" s="11">
        <v>6300</v>
      </c>
      <c r="E9" s="14" t="s">
        <v>88</v>
      </c>
      <c r="F9" s="15">
        <v>519655</v>
      </c>
      <c r="G9" s="15">
        <v>59655</v>
      </c>
      <c r="H9" s="15">
        <v>460000</v>
      </c>
      <c r="I9" s="15">
        <v>460000</v>
      </c>
      <c r="J9" s="15">
        <v>0</v>
      </c>
      <c r="K9" s="17" t="s">
        <v>16</v>
      </c>
      <c r="L9" s="15">
        <v>0</v>
      </c>
      <c r="M9" s="15">
        <v>0</v>
      </c>
      <c r="N9" s="18" t="s">
        <v>17</v>
      </c>
    </row>
    <row r="10" spans="1:14" s="5" customFormat="1" ht="40.5" customHeight="1">
      <c r="A10" s="19" t="s">
        <v>18</v>
      </c>
      <c r="B10" s="20" t="s">
        <v>40</v>
      </c>
      <c r="C10" s="20" t="s">
        <v>41</v>
      </c>
      <c r="D10" s="11">
        <v>6050</v>
      </c>
      <c r="E10" s="14" t="s">
        <v>42</v>
      </c>
      <c r="F10" s="15">
        <v>410361</v>
      </c>
      <c r="G10" s="15">
        <v>219563</v>
      </c>
      <c r="H10" s="15">
        <v>190798</v>
      </c>
      <c r="I10" s="15">
        <v>190798</v>
      </c>
      <c r="J10" s="15">
        <v>0</v>
      </c>
      <c r="K10" s="17" t="s">
        <v>16</v>
      </c>
      <c r="L10" s="15">
        <v>0</v>
      </c>
      <c r="M10" s="15">
        <v>0</v>
      </c>
      <c r="N10" s="18" t="s">
        <v>17</v>
      </c>
    </row>
    <row r="11" spans="1:15" s="7" customFormat="1" ht="41.25" customHeight="1">
      <c r="A11" s="19" t="s">
        <v>19</v>
      </c>
      <c r="B11" s="12">
        <v>600</v>
      </c>
      <c r="C11" s="12">
        <v>60016</v>
      </c>
      <c r="D11" s="11">
        <v>6050</v>
      </c>
      <c r="E11" s="14" t="s">
        <v>43</v>
      </c>
      <c r="F11" s="15">
        <v>140001</v>
      </c>
      <c r="G11" s="15">
        <v>0</v>
      </c>
      <c r="H11" s="15">
        <v>140001</v>
      </c>
      <c r="I11" s="15">
        <v>140001</v>
      </c>
      <c r="J11" s="15">
        <v>0</v>
      </c>
      <c r="K11" s="17" t="s">
        <v>16</v>
      </c>
      <c r="L11" s="15">
        <v>0</v>
      </c>
      <c r="M11" s="15">
        <v>0</v>
      </c>
      <c r="N11" s="18" t="s">
        <v>17</v>
      </c>
      <c r="O11" s="6"/>
    </row>
    <row r="12" spans="1:15" s="7" customFormat="1" ht="44.25" customHeight="1">
      <c r="A12" s="19" t="s">
        <v>20</v>
      </c>
      <c r="B12" s="12">
        <v>600</v>
      </c>
      <c r="C12" s="12">
        <v>60016</v>
      </c>
      <c r="D12" s="11">
        <v>6050</v>
      </c>
      <c r="E12" s="14" t="s">
        <v>44</v>
      </c>
      <c r="F12" s="15">
        <v>60000</v>
      </c>
      <c r="G12" s="15">
        <v>0</v>
      </c>
      <c r="H12" s="15">
        <v>60000</v>
      </c>
      <c r="I12" s="15">
        <v>60000</v>
      </c>
      <c r="J12" s="15">
        <v>0</v>
      </c>
      <c r="K12" s="17" t="s">
        <v>16</v>
      </c>
      <c r="L12" s="15">
        <v>0</v>
      </c>
      <c r="M12" s="15"/>
      <c r="N12" s="18" t="s">
        <v>17</v>
      </c>
      <c r="O12" s="6"/>
    </row>
    <row r="13" spans="1:15" s="7" customFormat="1" ht="45" customHeight="1">
      <c r="A13" s="19" t="s">
        <v>21</v>
      </c>
      <c r="B13" s="12">
        <v>600</v>
      </c>
      <c r="C13" s="12">
        <v>60016</v>
      </c>
      <c r="D13" s="11">
        <v>6050</v>
      </c>
      <c r="E13" s="14" t="s">
        <v>79</v>
      </c>
      <c r="F13" s="15">
        <v>10000</v>
      </c>
      <c r="G13" s="15">
        <v>0</v>
      </c>
      <c r="H13" s="15">
        <v>10000</v>
      </c>
      <c r="I13" s="15">
        <v>10000</v>
      </c>
      <c r="J13" s="15">
        <v>0</v>
      </c>
      <c r="K13" s="17" t="s">
        <v>16</v>
      </c>
      <c r="L13" s="15">
        <v>0</v>
      </c>
      <c r="M13" s="15">
        <v>0</v>
      </c>
      <c r="N13" s="18" t="s">
        <v>17</v>
      </c>
      <c r="O13" s="6"/>
    </row>
    <row r="14" spans="1:15" s="7" customFormat="1" ht="41.25" customHeight="1">
      <c r="A14" s="19" t="s">
        <v>22</v>
      </c>
      <c r="B14" s="12">
        <v>600</v>
      </c>
      <c r="C14" s="12">
        <v>60016</v>
      </c>
      <c r="D14" s="11">
        <v>6050</v>
      </c>
      <c r="E14" s="14" t="s">
        <v>69</v>
      </c>
      <c r="F14" s="15">
        <v>130000</v>
      </c>
      <c r="G14" s="15">
        <v>0</v>
      </c>
      <c r="H14" s="15">
        <v>130000</v>
      </c>
      <c r="I14" s="15">
        <v>130000</v>
      </c>
      <c r="J14" s="15">
        <v>0</v>
      </c>
      <c r="K14" s="17" t="s">
        <v>16</v>
      </c>
      <c r="L14" s="15">
        <v>0</v>
      </c>
      <c r="M14" s="15">
        <v>0</v>
      </c>
      <c r="N14" s="18" t="s">
        <v>17</v>
      </c>
      <c r="O14" s="6"/>
    </row>
    <row r="15" spans="1:15" s="7" customFormat="1" ht="45" customHeight="1">
      <c r="A15" s="19" t="s">
        <v>23</v>
      </c>
      <c r="B15" s="12">
        <v>600</v>
      </c>
      <c r="C15" s="12">
        <v>60016</v>
      </c>
      <c r="D15" s="11">
        <v>6050</v>
      </c>
      <c r="E15" s="14" t="s">
        <v>80</v>
      </c>
      <c r="F15" s="15">
        <v>218952</v>
      </c>
      <c r="G15" s="15">
        <v>8952</v>
      </c>
      <c r="H15" s="15">
        <v>210000</v>
      </c>
      <c r="I15" s="15">
        <v>210000</v>
      </c>
      <c r="J15" s="15">
        <v>0</v>
      </c>
      <c r="K15" s="17" t="s">
        <v>16</v>
      </c>
      <c r="L15" s="15">
        <v>0</v>
      </c>
      <c r="M15" s="15">
        <v>0</v>
      </c>
      <c r="N15" s="18" t="s">
        <v>17</v>
      </c>
      <c r="O15" s="6"/>
    </row>
    <row r="16" spans="1:15" s="7" customFormat="1" ht="42.75" customHeight="1">
      <c r="A16" s="19" t="s">
        <v>24</v>
      </c>
      <c r="B16" s="12">
        <v>600</v>
      </c>
      <c r="C16" s="12">
        <v>60095</v>
      </c>
      <c r="D16" s="11">
        <v>6050</v>
      </c>
      <c r="E16" s="14" t="s">
        <v>64</v>
      </c>
      <c r="F16" s="15">
        <v>35783</v>
      </c>
      <c r="G16" s="15">
        <v>0</v>
      </c>
      <c r="H16" s="15">
        <v>35783</v>
      </c>
      <c r="I16" s="15">
        <v>35783</v>
      </c>
      <c r="J16" s="15">
        <v>0</v>
      </c>
      <c r="K16" s="17" t="s">
        <v>16</v>
      </c>
      <c r="L16" s="15">
        <v>0</v>
      </c>
      <c r="M16" s="15">
        <v>0</v>
      </c>
      <c r="N16" s="18" t="s">
        <v>17</v>
      </c>
      <c r="O16" s="6"/>
    </row>
    <row r="17" spans="1:15" s="7" customFormat="1" ht="42.75" customHeight="1">
      <c r="A17" s="19" t="s">
        <v>35</v>
      </c>
      <c r="B17" s="12">
        <v>700</v>
      </c>
      <c r="C17" s="12">
        <v>70005</v>
      </c>
      <c r="D17" s="11">
        <v>6050</v>
      </c>
      <c r="E17" s="14" t="s">
        <v>95</v>
      </c>
      <c r="F17" s="15">
        <v>46010</v>
      </c>
      <c r="G17" s="15">
        <v>6010</v>
      </c>
      <c r="H17" s="15">
        <v>40000</v>
      </c>
      <c r="I17" s="15">
        <v>40000</v>
      </c>
      <c r="J17" s="15">
        <v>0</v>
      </c>
      <c r="K17" s="17" t="s">
        <v>16</v>
      </c>
      <c r="L17" s="15">
        <v>0</v>
      </c>
      <c r="M17" s="15">
        <v>0</v>
      </c>
      <c r="N17" s="18" t="s">
        <v>17</v>
      </c>
      <c r="O17" s="6"/>
    </row>
    <row r="18" spans="1:15" s="7" customFormat="1" ht="70.5" customHeight="1">
      <c r="A18" s="19" t="s">
        <v>36</v>
      </c>
      <c r="B18" s="12">
        <v>700</v>
      </c>
      <c r="C18" s="12">
        <v>70005</v>
      </c>
      <c r="D18" s="11">
        <v>6050</v>
      </c>
      <c r="E18" s="14" t="s">
        <v>62</v>
      </c>
      <c r="F18" s="15">
        <v>34228</v>
      </c>
      <c r="G18" s="15">
        <v>29228</v>
      </c>
      <c r="H18" s="15">
        <v>5000</v>
      </c>
      <c r="I18" s="15">
        <v>5000</v>
      </c>
      <c r="J18" s="15">
        <v>0</v>
      </c>
      <c r="K18" s="17" t="s">
        <v>16</v>
      </c>
      <c r="L18" s="15">
        <v>0</v>
      </c>
      <c r="M18" s="15">
        <v>0</v>
      </c>
      <c r="N18" s="18" t="s">
        <v>17</v>
      </c>
      <c r="O18" s="6"/>
    </row>
    <row r="19" spans="1:15" s="7" customFormat="1" ht="51" customHeight="1">
      <c r="A19" s="19" t="s">
        <v>60</v>
      </c>
      <c r="B19" s="12">
        <v>700</v>
      </c>
      <c r="C19" s="12">
        <v>70005</v>
      </c>
      <c r="D19" s="11">
        <v>6050</v>
      </c>
      <c r="E19" s="14" t="s">
        <v>78</v>
      </c>
      <c r="F19" s="15">
        <v>10000</v>
      </c>
      <c r="G19" s="15">
        <v>0</v>
      </c>
      <c r="H19" s="15">
        <v>10000</v>
      </c>
      <c r="I19" s="15">
        <v>10000</v>
      </c>
      <c r="J19" s="15">
        <v>0</v>
      </c>
      <c r="K19" s="17" t="s">
        <v>16</v>
      </c>
      <c r="L19" s="15">
        <v>0</v>
      </c>
      <c r="M19" s="15">
        <v>0</v>
      </c>
      <c r="N19" s="18" t="s">
        <v>17</v>
      </c>
      <c r="O19" s="6"/>
    </row>
    <row r="20" spans="1:15" s="7" customFormat="1" ht="51" customHeight="1">
      <c r="A20" s="19" t="s">
        <v>38</v>
      </c>
      <c r="B20" s="12">
        <v>700</v>
      </c>
      <c r="C20" s="12">
        <v>70021</v>
      </c>
      <c r="D20" s="11">
        <v>6030</v>
      </c>
      <c r="E20" s="14" t="s">
        <v>96</v>
      </c>
      <c r="F20" s="15">
        <v>50000</v>
      </c>
      <c r="G20" s="15">
        <v>0</v>
      </c>
      <c r="H20" s="15">
        <v>50000</v>
      </c>
      <c r="I20" s="15">
        <v>50000</v>
      </c>
      <c r="J20" s="15">
        <v>0</v>
      </c>
      <c r="K20" s="17" t="s">
        <v>16</v>
      </c>
      <c r="L20" s="15">
        <v>0</v>
      </c>
      <c r="M20" s="15">
        <v>0</v>
      </c>
      <c r="N20" s="18" t="s">
        <v>17</v>
      </c>
      <c r="O20" s="6"/>
    </row>
    <row r="21" spans="1:15" s="7" customFormat="1" ht="51" customHeight="1">
      <c r="A21" s="19" t="s">
        <v>52</v>
      </c>
      <c r="B21" s="12">
        <v>754</v>
      </c>
      <c r="C21" s="12">
        <v>75405</v>
      </c>
      <c r="D21" s="11">
        <v>6170</v>
      </c>
      <c r="E21" s="14" t="s">
        <v>81</v>
      </c>
      <c r="F21" s="15">
        <v>5000</v>
      </c>
      <c r="G21" s="15">
        <v>0</v>
      </c>
      <c r="H21" s="15">
        <v>5000</v>
      </c>
      <c r="I21" s="15">
        <v>5000</v>
      </c>
      <c r="J21" s="15">
        <v>0</v>
      </c>
      <c r="K21" s="17" t="s">
        <v>16</v>
      </c>
      <c r="L21" s="15">
        <v>0</v>
      </c>
      <c r="M21" s="15">
        <v>0</v>
      </c>
      <c r="N21" s="18" t="s">
        <v>17</v>
      </c>
      <c r="O21" s="6"/>
    </row>
    <row r="22" spans="1:15" s="7" customFormat="1" ht="45.75" customHeight="1">
      <c r="A22" s="19" t="s">
        <v>53</v>
      </c>
      <c r="B22" s="12">
        <v>754</v>
      </c>
      <c r="C22" s="12">
        <v>75412</v>
      </c>
      <c r="D22" s="11">
        <v>6050</v>
      </c>
      <c r="E22" s="16" t="s">
        <v>97</v>
      </c>
      <c r="F22" s="15">
        <v>76745</v>
      </c>
      <c r="G22" s="15">
        <v>26745</v>
      </c>
      <c r="H22" s="15">
        <v>50000</v>
      </c>
      <c r="I22" s="15">
        <v>50000</v>
      </c>
      <c r="J22" s="15">
        <v>0</v>
      </c>
      <c r="K22" s="17" t="s">
        <v>16</v>
      </c>
      <c r="L22" s="15">
        <v>0</v>
      </c>
      <c r="M22" s="15">
        <v>0</v>
      </c>
      <c r="N22" s="18" t="s">
        <v>17</v>
      </c>
      <c r="O22" s="6"/>
    </row>
    <row r="23" spans="1:15" s="7" customFormat="1" ht="58.5" customHeight="1">
      <c r="A23" s="19" t="s">
        <v>55</v>
      </c>
      <c r="B23" s="12">
        <v>754</v>
      </c>
      <c r="C23" s="12">
        <v>75412</v>
      </c>
      <c r="D23" s="11">
        <v>6230</v>
      </c>
      <c r="E23" s="14" t="s">
        <v>47</v>
      </c>
      <c r="F23" s="15">
        <v>425000</v>
      </c>
      <c r="G23" s="15">
        <v>0</v>
      </c>
      <c r="H23" s="15">
        <v>425000</v>
      </c>
      <c r="I23" s="15">
        <v>85000</v>
      </c>
      <c r="J23" s="15">
        <v>340000</v>
      </c>
      <c r="K23" s="17" t="s">
        <v>16</v>
      </c>
      <c r="L23" s="15">
        <v>0</v>
      </c>
      <c r="M23" s="15">
        <v>0</v>
      </c>
      <c r="N23" s="18" t="s">
        <v>17</v>
      </c>
      <c r="O23" s="6"/>
    </row>
    <row r="24" spans="1:15" s="7" customFormat="1" ht="44.25" customHeight="1">
      <c r="A24" s="19" t="s">
        <v>56</v>
      </c>
      <c r="B24" s="12">
        <v>801</v>
      </c>
      <c r="C24" s="12">
        <v>80104</v>
      </c>
      <c r="D24" s="11">
        <v>6050</v>
      </c>
      <c r="E24" s="14" t="s">
        <v>70</v>
      </c>
      <c r="F24" s="15">
        <v>179453</v>
      </c>
      <c r="G24" s="15">
        <v>0</v>
      </c>
      <c r="H24" s="15">
        <v>179453</v>
      </c>
      <c r="I24" s="15">
        <v>179453</v>
      </c>
      <c r="J24" s="15">
        <v>0</v>
      </c>
      <c r="K24" s="17" t="s">
        <v>16</v>
      </c>
      <c r="L24" s="15">
        <v>0</v>
      </c>
      <c r="M24" s="15">
        <v>0</v>
      </c>
      <c r="N24" s="18" t="s">
        <v>46</v>
      </c>
      <c r="O24" s="6"/>
    </row>
    <row r="25" spans="1:15" s="7" customFormat="1" ht="44.25" customHeight="1">
      <c r="A25" s="19" t="s">
        <v>58</v>
      </c>
      <c r="B25" s="12">
        <v>801</v>
      </c>
      <c r="C25" s="12">
        <v>80104</v>
      </c>
      <c r="D25" s="11">
        <v>6060</v>
      </c>
      <c r="E25" s="14" t="s">
        <v>92</v>
      </c>
      <c r="F25" s="15">
        <v>12015</v>
      </c>
      <c r="G25" s="15">
        <v>0</v>
      </c>
      <c r="H25" s="15">
        <v>12015</v>
      </c>
      <c r="I25" s="15">
        <v>12015</v>
      </c>
      <c r="J25" s="15">
        <v>0</v>
      </c>
      <c r="K25" s="17" t="s">
        <v>16</v>
      </c>
      <c r="L25" s="15">
        <v>0</v>
      </c>
      <c r="M25" s="15">
        <v>0</v>
      </c>
      <c r="N25" s="18" t="s">
        <v>46</v>
      </c>
      <c r="O25" s="6"/>
    </row>
    <row r="26" spans="1:15" s="7" customFormat="1" ht="57.75" customHeight="1">
      <c r="A26" s="19" t="s">
        <v>59</v>
      </c>
      <c r="B26" s="12">
        <v>900</v>
      </c>
      <c r="C26" s="12">
        <v>90001</v>
      </c>
      <c r="D26" s="11">
        <v>6050</v>
      </c>
      <c r="E26" s="14" t="s">
        <v>48</v>
      </c>
      <c r="F26" s="15">
        <v>235362</v>
      </c>
      <c r="G26" s="15">
        <v>45528</v>
      </c>
      <c r="H26" s="15">
        <v>10250</v>
      </c>
      <c r="I26" s="15">
        <v>10250</v>
      </c>
      <c r="J26" s="15">
        <v>0</v>
      </c>
      <c r="K26" s="17" t="s">
        <v>16</v>
      </c>
      <c r="L26" s="15">
        <v>0</v>
      </c>
      <c r="M26" s="15">
        <v>179584</v>
      </c>
      <c r="N26" s="18" t="s">
        <v>17</v>
      </c>
      <c r="O26" s="6"/>
    </row>
    <row r="27" spans="1:14" ht="60.75" customHeight="1">
      <c r="A27" s="19" t="s">
        <v>82</v>
      </c>
      <c r="B27" s="12">
        <v>900</v>
      </c>
      <c r="C27" s="12">
        <v>90001</v>
      </c>
      <c r="D27" s="11" t="s">
        <v>49</v>
      </c>
      <c r="E27" s="16" t="s">
        <v>33</v>
      </c>
      <c r="F27" s="15">
        <v>10353756</v>
      </c>
      <c r="G27" s="15">
        <v>1444047</v>
      </c>
      <c r="H27" s="15">
        <v>6599086</v>
      </c>
      <c r="I27" s="15">
        <v>2216620</v>
      </c>
      <c r="J27" s="15">
        <v>0</v>
      </c>
      <c r="K27" s="17" t="s">
        <v>16</v>
      </c>
      <c r="L27" s="15">
        <v>4382466</v>
      </c>
      <c r="M27" s="15">
        <v>2310623</v>
      </c>
      <c r="N27" s="18" t="s">
        <v>17</v>
      </c>
    </row>
    <row r="28" spans="1:14" s="8" customFormat="1" ht="57.75" customHeight="1">
      <c r="A28" s="19" t="s">
        <v>65</v>
      </c>
      <c r="B28" s="12">
        <v>900</v>
      </c>
      <c r="C28" s="12">
        <v>90001</v>
      </c>
      <c r="D28" s="11">
        <v>6050</v>
      </c>
      <c r="E28" s="16" t="s">
        <v>51</v>
      </c>
      <c r="F28" s="15">
        <v>120130</v>
      </c>
      <c r="G28" s="15">
        <v>0</v>
      </c>
      <c r="H28" s="15">
        <v>120130</v>
      </c>
      <c r="I28" s="15">
        <v>120130</v>
      </c>
      <c r="J28" s="15">
        <v>0</v>
      </c>
      <c r="K28" s="17" t="s">
        <v>16</v>
      </c>
      <c r="L28" s="15">
        <v>0</v>
      </c>
      <c r="M28" s="15">
        <v>0</v>
      </c>
      <c r="N28" s="18" t="s">
        <v>17</v>
      </c>
    </row>
    <row r="29" spans="1:14" s="8" customFormat="1" ht="51" customHeight="1">
      <c r="A29" s="19" t="s">
        <v>66</v>
      </c>
      <c r="B29" s="12">
        <v>900</v>
      </c>
      <c r="C29" s="12">
        <v>90001</v>
      </c>
      <c r="D29" s="11">
        <v>6050</v>
      </c>
      <c r="E29" s="16" t="s">
        <v>68</v>
      </c>
      <c r="F29" s="15">
        <v>10596</v>
      </c>
      <c r="G29" s="15">
        <v>0</v>
      </c>
      <c r="H29" s="15">
        <v>10596</v>
      </c>
      <c r="I29" s="15">
        <v>10596</v>
      </c>
      <c r="J29" s="15">
        <v>0</v>
      </c>
      <c r="K29" s="17" t="s">
        <v>16</v>
      </c>
      <c r="L29" s="15">
        <v>0</v>
      </c>
      <c r="M29" s="15">
        <v>0</v>
      </c>
      <c r="N29" s="18" t="s">
        <v>17</v>
      </c>
    </row>
    <row r="30" spans="1:14" s="8" customFormat="1" ht="51" customHeight="1">
      <c r="A30" s="19" t="s">
        <v>67</v>
      </c>
      <c r="B30" s="12">
        <v>900</v>
      </c>
      <c r="C30" s="12">
        <v>90001</v>
      </c>
      <c r="D30" s="11">
        <v>6050</v>
      </c>
      <c r="E30" s="16" t="s">
        <v>83</v>
      </c>
      <c r="F30" s="15">
        <v>20000</v>
      </c>
      <c r="G30" s="15">
        <v>0</v>
      </c>
      <c r="H30" s="15">
        <v>20000</v>
      </c>
      <c r="I30" s="15">
        <v>20000</v>
      </c>
      <c r="J30" s="15">
        <v>0</v>
      </c>
      <c r="K30" s="17" t="s">
        <v>16</v>
      </c>
      <c r="L30" s="15">
        <v>0</v>
      </c>
      <c r="M30" s="15">
        <v>0</v>
      </c>
      <c r="N30" s="18" t="s">
        <v>17</v>
      </c>
    </row>
    <row r="31" spans="1:14" s="8" customFormat="1" ht="51" customHeight="1">
      <c r="A31" s="19" t="s">
        <v>71</v>
      </c>
      <c r="B31" s="12">
        <v>900</v>
      </c>
      <c r="C31" s="12">
        <v>90001</v>
      </c>
      <c r="D31" s="11">
        <v>6050</v>
      </c>
      <c r="E31" s="16" t="s">
        <v>102</v>
      </c>
      <c r="F31" s="15">
        <v>67941</v>
      </c>
      <c r="G31" s="15">
        <v>62941</v>
      </c>
      <c r="H31" s="15">
        <v>5000</v>
      </c>
      <c r="I31" s="15">
        <v>5000</v>
      </c>
      <c r="J31" s="15">
        <v>0</v>
      </c>
      <c r="K31" s="17" t="s">
        <v>16</v>
      </c>
      <c r="L31" s="15">
        <v>0</v>
      </c>
      <c r="M31" s="15">
        <v>0</v>
      </c>
      <c r="N31" s="18" t="s">
        <v>17</v>
      </c>
    </row>
    <row r="32" spans="1:14" ht="51.75" customHeight="1">
      <c r="A32" s="19" t="s">
        <v>72</v>
      </c>
      <c r="B32" s="12">
        <v>900</v>
      </c>
      <c r="C32" s="12">
        <v>90001</v>
      </c>
      <c r="D32" s="11">
        <v>6060</v>
      </c>
      <c r="E32" s="16" t="s">
        <v>50</v>
      </c>
      <c r="F32" s="15">
        <v>72235</v>
      </c>
      <c r="G32" s="15">
        <v>0</v>
      </c>
      <c r="H32" s="15">
        <v>72235</v>
      </c>
      <c r="I32" s="15">
        <v>72235</v>
      </c>
      <c r="J32" s="15">
        <v>0</v>
      </c>
      <c r="K32" s="17" t="s">
        <v>16</v>
      </c>
      <c r="L32" s="15">
        <v>0</v>
      </c>
      <c r="M32" s="15">
        <v>0</v>
      </c>
      <c r="N32" s="18" t="s">
        <v>17</v>
      </c>
    </row>
    <row r="33" spans="1:14" ht="51.75" customHeight="1">
      <c r="A33" s="19" t="s">
        <v>103</v>
      </c>
      <c r="B33" s="12">
        <v>900</v>
      </c>
      <c r="C33" s="12">
        <v>90004</v>
      </c>
      <c r="D33" s="11">
        <v>6050</v>
      </c>
      <c r="E33" s="16" t="s">
        <v>54</v>
      </c>
      <c r="F33" s="15">
        <v>75000</v>
      </c>
      <c r="G33" s="15">
        <v>0</v>
      </c>
      <c r="H33" s="15">
        <v>75000</v>
      </c>
      <c r="I33" s="15">
        <v>75000</v>
      </c>
      <c r="J33" s="15">
        <v>0</v>
      </c>
      <c r="K33" s="17" t="s">
        <v>16</v>
      </c>
      <c r="L33" s="15">
        <v>0</v>
      </c>
      <c r="M33" s="15">
        <v>0</v>
      </c>
      <c r="N33" s="18" t="s">
        <v>37</v>
      </c>
    </row>
    <row r="34" spans="1:14" ht="46.5" customHeight="1">
      <c r="A34" s="19" t="s">
        <v>73</v>
      </c>
      <c r="B34" s="12">
        <v>900</v>
      </c>
      <c r="C34" s="12">
        <v>90004</v>
      </c>
      <c r="D34" s="11">
        <v>6060</v>
      </c>
      <c r="E34" s="16" t="s">
        <v>101</v>
      </c>
      <c r="F34" s="15">
        <v>12000</v>
      </c>
      <c r="G34" s="15">
        <v>0</v>
      </c>
      <c r="H34" s="15">
        <v>12000</v>
      </c>
      <c r="I34" s="15">
        <v>12000</v>
      </c>
      <c r="J34" s="15">
        <v>0</v>
      </c>
      <c r="K34" s="17" t="s">
        <v>16</v>
      </c>
      <c r="L34" s="15">
        <v>0</v>
      </c>
      <c r="M34" s="15">
        <v>0</v>
      </c>
      <c r="N34" s="18" t="s">
        <v>17</v>
      </c>
    </row>
    <row r="35" spans="1:14" ht="53.25" customHeight="1">
      <c r="A35" s="19" t="s">
        <v>75</v>
      </c>
      <c r="B35" s="12">
        <v>900</v>
      </c>
      <c r="C35" s="12">
        <v>90005</v>
      </c>
      <c r="D35" s="11">
        <v>6230</v>
      </c>
      <c r="E35" s="16" t="s">
        <v>89</v>
      </c>
      <c r="F35" s="15">
        <v>40000</v>
      </c>
      <c r="G35" s="15">
        <v>0</v>
      </c>
      <c r="H35" s="15">
        <v>40000</v>
      </c>
      <c r="I35" s="15">
        <v>20000</v>
      </c>
      <c r="J35" s="15">
        <v>0</v>
      </c>
      <c r="K35" s="17" t="s">
        <v>84</v>
      </c>
      <c r="L35" s="15">
        <v>0</v>
      </c>
      <c r="M35" s="15">
        <v>0</v>
      </c>
      <c r="N35" s="18" t="s">
        <v>17</v>
      </c>
    </row>
    <row r="36" spans="1:14" ht="53.25" customHeight="1">
      <c r="A36" s="19" t="s">
        <v>76</v>
      </c>
      <c r="B36" s="12">
        <v>900</v>
      </c>
      <c r="C36" s="12">
        <v>90005</v>
      </c>
      <c r="D36" s="11">
        <v>6230</v>
      </c>
      <c r="E36" s="16" t="s">
        <v>90</v>
      </c>
      <c r="F36" s="15">
        <v>12000</v>
      </c>
      <c r="G36" s="15">
        <v>0</v>
      </c>
      <c r="H36" s="15">
        <v>12000</v>
      </c>
      <c r="I36" s="15">
        <v>12000</v>
      </c>
      <c r="J36" s="15">
        <v>0</v>
      </c>
      <c r="K36" s="17" t="s">
        <v>16</v>
      </c>
      <c r="L36" s="15">
        <v>0</v>
      </c>
      <c r="M36" s="15">
        <v>0</v>
      </c>
      <c r="N36" s="18" t="s">
        <v>17</v>
      </c>
    </row>
    <row r="37" spans="1:14" ht="53.25" customHeight="1">
      <c r="A37" s="19" t="s">
        <v>77</v>
      </c>
      <c r="B37" s="12">
        <v>900</v>
      </c>
      <c r="C37" s="12">
        <v>90015</v>
      </c>
      <c r="D37" s="11">
        <v>6050</v>
      </c>
      <c r="E37" s="16" t="s">
        <v>98</v>
      </c>
      <c r="F37" s="15">
        <v>15000</v>
      </c>
      <c r="G37" s="15">
        <v>0</v>
      </c>
      <c r="H37" s="15">
        <v>15000</v>
      </c>
      <c r="I37" s="15">
        <v>15000</v>
      </c>
      <c r="J37" s="15">
        <v>0</v>
      </c>
      <c r="K37" s="17" t="s">
        <v>16</v>
      </c>
      <c r="L37" s="15">
        <v>0</v>
      </c>
      <c r="M37" s="15">
        <v>0</v>
      </c>
      <c r="N37" s="18" t="s">
        <v>17</v>
      </c>
    </row>
    <row r="38" spans="1:14" ht="71.25" customHeight="1">
      <c r="A38" s="19" t="s">
        <v>85</v>
      </c>
      <c r="B38" s="12">
        <v>921</v>
      </c>
      <c r="C38" s="12">
        <v>92109</v>
      </c>
      <c r="D38" s="11">
        <v>6220</v>
      </c>
      <c r="E38" s="16" t="s">
        <v>57</v>
      </c>
      <c r="F38" s="15">
        <v>93096</v>
      </c>
      <c r="G38" s="15">
        <v>0</v>
      </c>
      <c r="H38" s="15">
        <v>93096</v>
      </c>
      <c r="I38" s="15">
        <v>93096</v>
      </c>
      <c r="J38" s="15">
        <v>0</v>
      </c>
      <c r="K38" s="17" t="s">
        <v>30</v>
      </c>
      <c r="L38" s="15">
        <v>0</v>
      </c>
      <c r="M38" s="15">
        <v>0</v>
      </c>
      <c r="N38" s="18" t="s">
        <v>17</v>
      </c>
    </row>
    <row r="39" spans="1:14" ht="53.25" customHeight="1">
      <c r="A39" s="19" t="s">
        <v>86</v>
      </c>
      <c r="B39" s="12">
        <v>921</v>
      </c>
      <c r="C39" s="12">
        <v>92109</v>
      </c>
      <c r="D39" s="11">
        <v>6220</v>
      </c>
      <c r="E39" s="16" t="s">
        <v>61</v>
      </c>
      <c r="F39" s="15">
        <v>18412</v>
      </c>
      <c r="G39" s="15">
        <v>0</v>
      </c>
      <c r="H39" s="15">
        <v>10920</v>
      </c>
      <c r="I39" s="15">
        <v>10920</v>
      </c>
      <c r="J39" s="15">
        <v>0</v>
      </c>
      <c r="K39" s="17" t="s">
        <v>30</v>
      </c>
      <c r="L39" s="15">
        <v>0</v>
      </c>
      <c r="M39" s="15">
        <v>7492</v>
      </c>
      <c r="N39" s="18" t="s">
        <v>17</v>
      </c>
    </row>
    <row r="40" spans="1:14" ht="68.25" customHeight="1">
      <c r="A40" s="19" t="s">
        <v>87</v>
      </c>
      <c r="B40" s="12">
        <v>921</v>
      </c>
      <c r="C40" s="12">
        <v>92116</v>
      </c>
      <c r="D40" s="11">
        <v>6220</v>
      </c>
      <c r="E40" s="16" t="s">
        <v>34</v>
      </c>
      <c r="F40" s="15">
        <v>457295</v>
      </c>
      <c r="G40" s="15">
        <v>307295</v>
      </c>
      <c r="H40" s="15">
        <v>150000</v>
      </c>
      <c r="I40" s="15">
        <v>150000</v>
      </c>
      <c r="J40" s="15">
        <v>0</v>
      </c>
      <c r="K40" s="17" t="s">
        <v>30</v>
      </c>
      <c r="L40" s="15">
        <v>0</v>
      </c>
      <c r="M40" s="15">
        <v>0</v>
      </c>
      <c r="N40" s="18" t="s">
        <v>17</v>
      </c>
    </row>
    <row r="41" spans="1:14" ht="45.75" customHeight="1">
      <c r="A41" s="19" t="s">
        <v>91</v>
      </c>
      <c r="B41" s="12">
        <v>926</v>
      </c>
      <c r="C41" s="12">
        <v>92601</v>
      </c>
      <c r="D41" s="11">
        <v>6050</v>
      </c>
      <c r="E41" s="16" t="s">
        <v>74</v>
      </c>
      <c r="F41" s="15">
        <v>4228460</v>
      </c>
      <c r="G41" s="15">
        <v>54637</v>
      </c>
      <c r="H41" s="15">
        <v>20000</v>
      </c>
      <c r="I41" s="15">
        <v>20000</v>
      </c>
      <c r="J41" s="15">
        <v>0</v>
      </c>
      <c r="K41" s="17" t="s">
        <v>30</v>
      </c>
      <c r="L41" s="15">
        <v>0</v>
      </c>
      <c r="M41" s="15">
        <v>4153823</v>
      </c>
      <c r="N41" s="18" t="s">
        <v>17</v>
      </c>
    </row>
    <row r="42" spans="1:14" ht="45.75" customHeight="1">
      <c r="A42" s="19" t="s">
        <v>99</v>
      </c>
      <c r="B42" s="12">
        <v>926</v>
      </c>
      <c r="C42" s="12">
        <v>92601</v>
      </c>
      <c r="D42" s="11">
        <v>6060</v>
      </c>
      <c r="E42" s="16" t="s">
        <v>94</v>
      </c>
      <c r="F42" s="15">
        <v>19990</v>
      </c>
      <c r="G42" s="15">
        <v>0</v>
      </c>
      <c r="H42" s="15">
        <v>19990</v>
      </c>
      <c r="I42" s="15">
        <v>19990</v>
      </c>
      <c r="J42" s="15">
        <v>0</v>
      </c>
      <c r="K42" s="17" t="s">
        <v>30</v>
      </c>
      <c r="L42" s="15">
        <v>0</v>
      </c>
      <c r="M42" s="15">
        <v>0</v>
      </c>
      <c r="N42" s="18" t="s">
        <v>17</v>
      </c>
    </row>
    <row r="43" spans="1:14" ht="50.25" customHeight="1">
      <c r="A43" s="19" t="s">
        <v>100</v>
      </c>
      <c r="B43" s="12">
        <v>926</v>
      </c>
      <c r="C43" s="12">
        <v>92695</v>
      </c>
      <c r="D43" s="11">
        <v>6050</v>
      </c>
      <c r="E43" s="16" t="s">
        <v>178</v>
      </c>
      <c r="F43" s="15">
        <v>60656</v>
      </c>
      <c r="G43" s="15">
        <v>0</v>
      </c>
      <c r="H43" s="15">
        <v>60656</v>
      </c>
      <c r="I43" s="15">
        <v>60656</v>
      </c>
      <c r="J43" s="15">
        <v>0</v>
      </c>
      <c r="K43" s="17" t="s">
        <v>30</v>
      </c>
      <c r="L43" s="15">
        <v>0</v>
      </c>
      <c r="M43" s="15">
        <v>0</v>
      </c>
      <c r="N43" s="18" t="s">
        <v>37</v>
      </c>
    </row>
    <row r="44" spans="1:14" ht="50.25" customHeight="1">
      <c r="A44" s="19" t="s">
        <v>104</v>
      </c>
      <c r="B44" s="12">
        <v>926</v>
      </c>
      <c r="C44" s="12">
        <v>92695</v>
      </c>
      <c r="D44" s="11">
        <v>6050</v>
      </c>
      <c r="E44" s="16" t="s">
        <v>93</v>
      </c>
      <c r="F44" s="15">
        <v>12608</v>
      </c>
      <c r="G44" s="15">
        <v>0</v>
      </c>
      <c r="H44" s="15">
        <v>12608</v>
      </c>
      <c r="I44" s="15">
        <v>12608</v>
      </c>
      <c r="J44" s="15">
        <v>0</v>
      </c>
      <c r="K44" s="17" t="s">
        <v>30</v>
      </c>
      <c r="L44" s="15">
        <v>0</v>
      </c>
      <c r="M44" s="15">
        <v>0</v>
      </c>
      <c r="N44" s="18" t="s">
        <v>17</v>
      </c>
    </row>
    <row r="45" spans="1:14" s="8" customFormat="1" ht="24" customHeight="1">
      <c r="A45" s="103" t="s">
        <v>25</v>
      </c>
      <c r="B45" s="103"/>
      <c r="C45" s="103"/>
      <c r="D45" s="103"/>
      <c r="E45" s="103"/>
      <c r="F45" s="24">
        <f>SUM(F9:F44)</f>
        <v>18287740</v>
      </c>
      <c r="G45" s="24">
        <f aca="true" t="shared" si="0" ref="G45:M45">SUM(G9:G44)</f>
        <v>2264601</v>
      </c>
      <c r="H45" s="24">
        <f t="shared" si="0"/>
        <v>9371617</v>
      </c>
      <c r="I45" s="24">
        <f t="shared" si="0"/>
        <v>4629151</v>
      </c>
      <c r="J45" s="24">
        <f t="shared" si="0"/>
        <v>340000</v>
      </c>
      <c r="K45" s="24">
        <v>20000</v>
      </c>
      <c r="L45" s="24">
        <f t="shared" si="0"/>
        <v>4382466</v>
      </c>
      <c r="M45" s="24">
        <f t="shared" si="0"/>
        <v>6651522</v>
      </c>
      <c r="N45" s="25" t="s">
        <v>26</v>
      </c>
    </row>
    <row r="46" spans="1:14" ht="12.75">
      <c r="A46" s="9" t="s">
        <v>27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2.75">
      <c r="A47" s="9" t="s">
        <v>31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2.75">
      <c r="A48" s="9" t="s">
        <v>28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2.75">
      <c r="A49" s="9" t="s">
        <v>29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2.75">
      <c r="A50" s="22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8" customFormat="1" ht="12.75">
      <c r="A51" s="2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9"/>
    </row>
    <row r="52" spans="1:14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8">
      <c r="A55" s="13"/>
      <c r="B55" s="13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8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  <c r="M56" s="10"/>
      <c r="N56" s="10"/>
    </row>
    <row r="57" spans="2:14" ht="12.75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2:14" ht="80.25" customHeight="1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</sheetData>
  <sheetProtection selectLockedCells="1" selectUnlockedCells="1"/>
  <mergeCells count="20">
    <mergeCell ref="A45:E45"/>
    <mergeCell ref="B57:N57"/>
    <mergeCell ref="B58:N58"/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 XXVIII/236/2018  
Rady Miasta Radziejów z dnia 17 września 2018 roku    
w sprawie zmian w budżecie Miasta Radziejów na 2018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"/>
  <sheetViews>
    <sheetView zoomScalePageLayoutView="0" workbookViewId="0" topLeftCell="A1">
      <selection activeCell="J89" sqref="J89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44" customWidth="1"/>
  </cols>
  <sheetData>
    <row r="1" spans="1:8" ht="44.25" customHeight="1">
      <c r="A1" s="107" t="s">
        <v>122</v>
      </c>
      <c r="B1" s="107"/>
      <c r="C1" s="107"/>
      <c r="D1" s="107"/>
      <c r="E1" s="107"/>
      <c r="F1" s="107"/>
      <c r="G1" s="107"/>
      <c r="H1" s="107"/>
    </row>
    <row r="2" spans="1:8" ht="10.5" customHeight="1">
      <c r="A2" s="27"/>
      <c r="B2" s="27"/>
      <c r="C2" s="27"/>
      <c r="D2" s="27"/>
      <c r="E2" s="27"/>
      <c r="F2" s="27"/>
      <c r="H2" s="3" t="s">
        <v>1</v>
      </c>
    </row>
    <row r="3" spans="1:8" ht="12.75" customHeight="1">
      <c r="A3" s="108" t="s">
        <v>0</v>
      </c>
      <c r="B3" s="108" t="s">
        <v>123</v>
      </c>
      <c r="C3" s="108" t="s">
        <v>124</v>
      </c>
      <c r="D3" s="109" t="s">
        <v>125</v>
      </c>
      <c r="E3" s="109" t="s">
        <v>126</v>
      </c>
      <c r="F3" s="109" t="s">
        <v>127</v>
      </c>
      <c r="G3" s="109"/>
      <c r="H3" s="109"/>
    </row>
    <row r="4" spans="1:8" ht="12.75" customHeight="1">
      <c r="A4" s="108"/>
      <c r="B4" s="108"/>
      <c r="C4" s="108"/>
      <c r="D4" s="109"/>
      <c r="E4" s="109"/>
      <c r="F4" s="109" t="s">
        <v>128</v>
      </c>
      <c r="G4" s="45" t="s">
        <v>113</v>
      </c>
      <c r="H4" s="109" t="s">
        <v>129</v>
      </c>
    </row>
    <row r="5" spans="1:8" ht="45">
      <c r="A5" s="108"/>
      <c r="B5" s="108"/>
      <c r="C5" s="108"/>
      <c r="D5" s="109"/>
      <c r="E5" s="109"/>
      <c r="F5" s="109"/>
      <c r="G5" s="4" t="s">
        <v>130</v>
      </c>
      <c r="H5" s="109"/>
    </row>
    <row r="6" spans="1:8" ht="12.7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10</v>
      </c>
    </row>
    <row r="7" spans="1:8" ht="18" customHeight="1">
      <c r="A7" s="47" t="s">
        <v>131</v>
      </c>
      <c r="B7" s="47" t="s">
        <v>132</v>
      </c>
      <c r="C7" s="48"/>
      <c r="D7" s="49">
        <f>SUM(D8:D14)</f>
        <v>12291.89</v>
      </c>
      <c r="E7" s="49">
        <f>SUM(E8:E14)</f>
        <v>12291.890000000001</v>
      </c>
      <c r="F7" s="49">
        <f>SUM(F8:F14)</f>
        <v>12291.890000000001</v>
      </c>
      <c r="G7" s="49">
        <f>SUM(G8:G14)</f>
        <v>119.64</v>
      </c>
      <c r="H7" s="49">
        <f>SUM(H8:H14)</f>
        <v>0</v>
      </c>
    </row>
    <row r="8" spans="1:24" s="8" customFormat="1" ht="18" customHeight="1">
      <c r="A8" s="50"/>
      <c r="B8" s="51"/>
      <c r="C8" s="51">
        <v>2010</v>
      </c>
      <c r="D8" s="52">
        <v>12291.89</v>
      </c>
      <c r="E8" s="52"/>
      <c r="F8" s="52"/>
      <c r="G8" s="52"/>
      <c r="H8" s="52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</row>
    <row r="9" spans="1:24" s="8" customFormat="1" ht="18" customHeight="1">
      <c r="A9" s="50"/>
      <c r="B9" s="51"/>
      <c r="C9" s="51">
        <v>4010</v>
      </c>
      <c r="D9" s="52"/>
      <c r="E9" s="52">
        <v>100</v>
      </c>
      <c r="F9" s="52">
        <v>100</v>
      </c>
      <c r="G9" s="52">
        <v>100</v>
      </c>
      <c r="H9" s="52">
        <v>0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s="8" customFormat="1" ht="18" customHeight="1">
      <c r="A10" s="50"/>
      <c r="B10" s="51"/>
      <c r="C10" s="51">
        <v>4110</v>
      </c>
      <c r="D10" s="52"/>
      <c r="E10" s="52">
        <v>17.19</v>
      </c>
      <c r="F10" s="52">
        <v>17.19</v>
      </c>
      <c r="G10" s="52">
        <v>17.19</v>
      </c>
      <c r="H10" s="52">
        <v>0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</row>
    <row r="11" spans="1:24" s="8" customFormat="1" ht="18" customHeight="1">
      <c r="A11" s="50"/>
      <c r="B11" s="51"/>
      <c r="C11" s="51">
        <v>4120</v>
      </c>
      <c r="D11" s="52"/>
      <c r="E11" s="52">
        <v>2.45</v>
      </c>
      <c r="F11" s="52">
        <v>2.45</v>
      </c>
      <c r="G11" s="52">
        <v>2.45</v>
      </c>
      <c r="H11" s="52">
        <v>0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</row>
    <row r="12" spans="1:24" s="8" customFormat="1" ht="18" customHeight="1">
      <c r="A12" s="50"/>
      <c r="B12" s="51"/>
      <c r="C12" s="51">
        <v>4210</v>
      </c>
      <c r="D12" s="52"/>
      <c r="E12" s="52">
        <v>19.98</v>
      </c>
      <c r="F12" s="52">
        <v>19.98</v>
      </c>
      <c r="G12" s="52">
        <v>0</v>
      </c>
      <c r="H12" s="52">
        <v>0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s="8" customFormat="1" ht="18" customHeight="1">
      <c r="A13" s="50"/>
      <c r="B13" s="51"/>
      <c r="C13" s="51">
        <v>4300</v>
      </c>
      <c r="D13" s="52"/>
      <c r="E13" s="52">
        <v>101.4</v>
      </c>
      <c r="F13" s="52">
        <v>101.4</v>
      </c>
      <c r="G13" s="52">
        <v>0</v>
      </c>
      <c r="H13" s="52">
        <v>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</row>
    <row r="14" spans="1:24" s="8" customFormat="1" ht="18" customHeight="1">
      <c r="A14" s="50"/>
      <c r="B14" s="51"/>
      <c r="C14" s="51">
        <v>4430</v>
      </c>
      <c r="D14" s="52"/>
      <c r="E14" s="52">
        <v>12050.87</v>
      </c>
      <c r="F14" s="52">
        <v>12050.87</v>
      </c>
      <c r="G14" s="52">
        <v>0</v>
      </c>
      <c r="H14" s="52">
        <v>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</row>
    <row r="15" spans="1:8" ht="18" customHeight="1">
      <c r="A15" s="54">
        <v>750</v>
      </c>
      <c r="B15" s="48"/>
      <c r="C15" s="48"/>
      <c r="D15" s="49">
        <f>SUM(D16)</f>
        <v>141800</v>
      </c>
      <c r="E15" s="49">
        <f>SUM(E16)</f>
        <v>141800</v>
      </c>
      <c r="F15" s="49">
        <f>SUM(F16)</f>
        <v>141800</v>
      </c>
      <c r="G15" s="49">
        <f>SUM(G16)</f>
        <v>141100</v>
      </c>
      <c r="H15" s="49">
        <f>SUM(H16)</f>
        <v>0</v>
      </c>
    </row>
    <row r="16" spans="1:24" s="58" customFormat="1" ht="18" customHeight="1">
      <c r="A16" s="55"/>
      <c r="B16" s="56">
        <v>75011</v>
      </c>
      <c r="C16" s="56"/>
      <c r="D16" s="57">
        <f>SUM(D17:D21)</f>
        <v>141800</v>
      </c>
      <c r="E16" s="57">
        <f>SUM(E17:E25)</f>
        <v>141800</v>
      </c>
      <c r="F16" s="57">
        <f>SUM(F17:F25)</f>
        <v>141800</v>
      </c>
      <c r="G16" s="57">
        <f>SUM(G17:G25)</f>
        <v>141100</v>
      </c>
      <c r="H16" s="57">
        <f>SUM(H17:H21)</f>
        <v>0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s="58" customFormat="1" ht="18" customHeight="1">
      <c r="A17" s="55"/>
      <c r="B17" s="56"/>
      <c r="C17" s="56">
        <v>2010</v>
      </c>
      <c r="D17" s="57">
        <f>141100+700</f>
        <v>141800</v>
      </c>
      <c r="E17" s="57"/>
      <c r="F17" s="57"/>
      <c r="G17" s="57"/>
      <c r="H17" s="57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s="58" customFormat="1" ht="18" customHeight="1">
      <c r="A18" s="55"/>
      <c r="B18" s="56"/>
      <c r="C18" s="56">
        <v>4010</v>
      </c>
      <c r="D18" s="57"/>
      <c r="E18" s="57">
        <f>109032+0.26</f>
        <v>109032.26</v>
      </c>
      <c r="F18" s="57">
        <f>109032+0.26</f>
        <v>109032.26</v>
      </c>
      <c r="G18" s="57">
        <f>109032+0.26</f>
        <v>109032.26</v>
      </c>
      <c r="H18" s="57">
        <v>0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s="58" customFormat="1" ht="18" customHeight="1">
      <c r="A19" s="55"/>
      <c r="B19" s="56"/>
      <c r="C19" s="56">
        <v>4040</v>
      </c>
      <c r="D19" s="57"/>
      <c r="E19" s="59">
        <f>8955-0.26</f>
        <v>8954.74</v>
      </c>
      <c r="F19" s="59">
        <f>8955-0.26</f>
        <v>8954.74</v>
      </c>
      <c r="G19" s="59">
        <f>8955-0.26</f>
        <v>8954.74</v>
      </c>
      <c r="H19" s="57">
        <v>0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s="58" customFormat="1" ht="18" customHeight="1">
      <c r="A20" s="55"/>
      <c r="B20" s="56"/>
      <c r="C20" s="56">
        <v>4110</v>
      </c>
      <c r="D20" s="57"/>
      <c r="E20" s="57">
        <v>20261</v>
      </c>
      <c r="F20" s="57">
        <v>20261</v>
      </c>
      <c r="G20" s="57">
        <v>20261</v>
      </c>
      <c r="H20" s="57">
        <v>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58" customFormat="1" ht="18" customHeight="1">
      <c r="A21" s="55"/>
      <c r="B21" s="56"/>
      <c r="C21" s="56">
        <v>4120</v>
      </c>
      <c r="D21" s="57"/>
      <c r="E21" s="57">
        <v>2852</v>
      </c>
      <c r="F21" s="57">
        <v>2852</v>
      </c>
      <c r="G21" s="57">
        <v>2852</v>
      </c>
      <c r="H21" s="57">
        <v>0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s="58" customFormat="1" ht="18" customHeight="1" hidden="1">
      <c r="A22" s="55"/>
      <c r="B22" s="56"/>
      <c r="C22" s="56">
        <v>4210</v>
      </c>
      <c r="D22" s="57"/>
      <c r="E22" s="57">
        <v>0</v>
      </c>
      <c r="F22" s="57">
        <v>0</v>
      </c>
      <c r="G22" s="57">
        <v>0</v>
      </c>
      <c r="H22" s="57">
        <v>0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s="58" customFormat="1" ht="18" customHeight="1" hidden="1">
      <c r="A23" s="55"/>
      <c r="B23" s="56"/>
      <c r="C23" s="56">
        <v>4300</v>
      </c>
      <c r="D23" s="57"/>
      <c r="E23" s="57">
        <v>0</v>
      </c>
      <c r="F23" s="57">
        <v>0</v>
      </c>
      <c r="G23" s="57">
        <v>0</v>
      </c>
      <c r="H23" s="57">
        <v>0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s="58" customFormat="1" ht="18" customHeight="1" hidden="1">
      <c r="A24" s="55"/>
      <c r="B24" s="56"/>
      <c r="C24" s="56">
        <v>4380</v>
      </c>
      <c r="D24" s="57"/>
      <c r="E24" s="57">
        <v>0</v>
      </c>
      <c r="F24" s="57">
        <v>0</v>
      </c>
      <c r="G24" s="57">
        <v>0</v>
      </c>
      <c r="H24" s="57">
        <v>0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s="58" customFormat="1" ht="18" customHeight="1">
      <c r="A25" s="55"/>
      <c r="B25" s="56"/>
      <c r="C25" s="56">
        <v>4440</v>
      </c>
      <c r="D25" s="57"/>
      <c r="E25" s="57">
        <v>700</v>
      </c>
      <c r="F25" s="57">
        <v>700</v>
      </c>
      <c r="G25" s="57">
        <v>0</v>
      </c>
      <c r="H25" s="57">
        <v>0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s="58" customFormat="1" ht="18" customHeight="1">
      <c r="A26" s="60">
        <v>751</v>
      </c>
      <c r="B26" s="61"/>
      <c r="C26" s="61"/>
      <c r="D26" s="62">
        <f>D27+D33</f>
        <v>34641</v>
      </c>
      <c r="E26" s="62">
        <f>E27+E33</f>
        <v>34641</v>
      </c>
      <c r="F26" s="62">
        <f>F27+F33</f>
        <v>34641</v>
      </c>
      <c r="G26" s="62">
        <f>G27+G33</f>
        <v>20545</v>
      </c>
      <c r="H26" s="62">
        <f>H27+H33</f>
        <v>0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s="58" customFormat="1" ht="18" customHeight="1">
      <c r="A27" s="55"/>
      <c r="B27" s="56">
        <v>75101</v>
      </c>
      <c r="C27" s="56"/>
      <c r="D27" s="57">
        <v>1350</v>
      </c>
      <c r="E27" s="57">
        <f>SUM(E29:E32)</f>
        <v>1350</v>
      </c>
      <c r="F27" s="57">
        <f>SUM(F29:F32)</f>
        <v>1350</v>
      </c>
      <c r="G27" s="57">
        <f>SUM(G29:G32)</f>
        <v>1293</v>
      </c>
      <c r="H27" s="57">
        <f>SUM(H29:H32)</f>
        <v>0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s="58" customFormat="1" ht="18" customHeight="1">
      <c r="A28" s="55"/>
      <c r="B28" s="56"/>
      <c r="C28" s="56">
        <v>2010</v>
      </c>
      <c r="D28" s="57">
        <v>1350</v>
      </c>
      <c r="E28" s="57"/>
      <c r="F28" s="57"/>
      <c r="G28" s="57"/>
      <c r="H28" s="5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s="58" customFormat="1" ht="18" customHeight="1">
      <c r="A29" s="55"/>
      <c r="B29" s="56"/>
      <c r="C29" s="56" t="s">
        <v>133</v>
      </c>
      <c r="D29" s="57"/>
      <c r="E29" s="57">
        <v>1080</v>
      </c>
      <c r="F29" s="57">
        <v>1080</v>
      </c>
      <c r="G29" s="57">
        <v>1080</v>
      </c>
      <c r="H29" s="57">
        <v>0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s="58" customFormat="1" ht="18" customHeight="1">
      <c r="A30" s="55"/>
      <c r="B30" s="56"/>
      <c r="C30" s="56">
        <v>4110</v>
      </c>
      <c r="D30" s="57"/>
      <c r="E30" s="57">
        <v>186</v>
      </c>
      <c r="F30" s="57">
        <v>186</v>
      </c>
      <c r="G30" s="57">
        <v>186</v>
      </c>
      <c r="H30" s="57">
        <v>0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s="58" customFormat="1" ht="18" customHeight="1">
      <c r="A31" s="55"/>
      <c r="B31" s="56"/>
      <c r="C31" s="56">
        <v>4120</v>
      </c>
      <c r="D31" s="57"/>
      <c r="E31" s="57">
        <v>27</v>
      </c>
      <c r="F31" s="57">
        <v>27</v>
      </c>
      <c r="G31" s="57">
        <v>27</v>
      </c>
      <c r="H31" s="57">
        <v>0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s="58" customFormat="1" ht="18" customHeight="1">
      <c r="A32" s="55"/>
      <c r="B32" s="56"/>
      <c r="C32" s="56">
        <v>4300</v>
      </c>
      <c r="D32" s="57"/>
      <c r="E32" s="57">
        <v>57</v>
      </c>
      <c r="F32" s="57">
        <v>57</v>
      </c>
      <c r="G32" s="57">
        <v>0</v>
      </c>
      <c r="H32" s="57">
        <v>0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s="58" customFormat="1" ht="18" customHeight="1">
      <c r="A33" s="55"/>
      <c r="B33" s="56">
        <v>75109</v>
      </c>
      <c r="C33" s="56"/>
      <c r="D33" s="57">
        <f>D34</f>
        <v>33291</v>
      </c>
      <c r="E33" s="57">
        <f>SUM(E35:E41)</f>
        <v>33291</v>
      </c>
      <c r="F33" s="57">
        <f>SUM(F35:F41)</f>
        <v>33291</v>
      </c>
      <c r="G33" s="57">
        <f>SUM(G35:G41)</f>
        <v>19252</v>
      </c>
      <c r="H33" s="57">
        <f>SUM(H35:H41)</f>
        <v>0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s="58" customFormat="1" ht="18" customHeight="1">
      <c r="A34" s="55"/>
      <c r="B34" s="56"/>
      <c r="C34" s="56">
        <v>2010</v>
      </c>
      <c r="D34" s="57">
        <f>2687+30604</f>
        <v>33291</v>
      </c>
      <c r="E34" s="57"/>
      <c r="F34" s="57"/>
      <c r="G34" s="57"/>
      <c r="H34" s="57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s="58" customFormat="1" ht="18" customHeight="1">
      <c r="A35" s="55"/>
      <c r="B35" s="56"/>
      <c r="C35" s="56">
        <v>4010</v>
      </c>
      <c r="D35" s="57"/>
      <c r="E35" s="57">
        <v>800</v>
      </c>
      <c r="F35" s="57">
        <v>800</v>
      </c>
      <c r="G35" s="57">
        <v>800</v>
      </c>
      <c r="H35" s="57">
        <v>0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s="58" customFormat="1" ht="18" customHeight="1">
      <c r="A36" s="55"/>
      <c r="B36" s="56"/>
      <c r="C36" s="56">
        <v>4110</v>
      </c>
      <c r="D36" s="57"/>
      <c r="E36" s="57">
        <v>752</v>
      </c>
      <c r="F36" s="57">
        <v>752</v>
      </c>
      <c r="G36" s="57">
        <v>752</v>
      </c>
      <c r="H36" s="57">
        <v>0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s="58" customFormat="1" ht="18" customHeight="1">
      <c r="A37" s="55"/>
      <c r="B37" s="56"/>
      <c r="C37" s="56">
        <v>4120</v>
      </c>
      <c r="D37" s="57"/>
      <c r="E37" s="57">
        <v>108</v>
      </c>
      <c r="F37" s="57">
        <v>108</v>
      </c>
      <c r="G37" s="57">
        <v>108</v>
      </c>
      <c r="H37" s="57">
        <v>0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s="58" customFormat="1" ht="18" customHeight="1">
      <c r="A38" s="55"/>
      <c r="B38" s="56"/>
      <c r="C38" s="56">
        <v>4170</v>
      </c>
      <c r="D38" s="57"/>
      <c r="E38" s="57">
        <f>2687+14905</f>
        <v>17592</v>
      </c>
      <c r="F38" s="57">
        <f>2687+14905</f>
        <v>17592</v>
      </c>
      <c r="G38" s="57">
        <f>2687+14905</f>
        <v>17592</v>
      </c>
      <c r="H38" s="57">
        <v>0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s="58" customFormat="1" ht="18" customHeight="1">
      <c r="A39" s="55"/>
      <c r="B39" s="56"/>
      <c r="C39" s="56">
        <v>4210</v>
      </c>
      <c r="D39" s="57"/>
      <c r="E39" s="57">
        <v>8490</v>
      </c>
      <c r="F39" s="57">
        <v>8490</v>
      </c>
      <c r="G39" s="57">
        <v>0</v>
      </c>
      <c r="H39" s="57">
        <v>0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s="58" customFormat="1" ht="18" customHeight="1">
      <c r="A40" s="55"/>
      <c r="B40" s="56"/>
      <c r="C40" s="56">
        <v>4300</v>
      </c>
      <c r="D40" s="57"/>
      <c r="E40" s="57">
        <v>5324</v>
      </c>
      <c r="F40" s="57">
        <v>5324</v>
      </c>
      <c r="G40" s="57">
        <v>0</v>
      </c>
      <c r="H40" s="57">
        <v>0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s="58" customFormat="1" ht="18" customHeight="1">
      <c r="A41" s="55"/>
      <c r="B41" s="56"/>
      <c r="C41" s="56">
        <v>4410</v>
      </c>
      <c r="D41" s="57"/>
      <c r="E41" s="57">
        <v>225</v>
      </c>
      <c r="F41" s="57">
        <v>225</v>
      </c>
      <c r="G41" s="57">
        <v>0</v>
      </c>
      <c r="H41" s="57">
        <v>0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s="64" customFormat="1" ht="18" customHeight="1">
      <c r="A42" s="60">
        <v>801</v>
      </c>
      <c r="B42" s="61"/>
      <c r="C42" s="61"/>
      <c r="D42" s="62">
        <f>D43+D44+D45</f>
        <v>75957.3</v>
      </c>
      <c r="E42" s="62">
        <f>E43+E44+E45</f>
        <v>75957.29999999999</v>
      </c>
      <c r="F42" s="62">
        <f>F43+F44+F45</f>
        <v>75957.29999999999</v>
      </c>
      <c r="G42" s="62">
        <f>G43+G44+G45</f>
        <v>0</v>
      </c>
      <c r="H42" s="62">
        <f>H43+H44+H45</f>
        <v>0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s="58" customFormat="1" ht="18" customHeight="1">
      <c r="A43" s="55"/>
      <c r="B43" s="56">
        <v>2010</v>
      </c>
      <c r="C43" s="56"/>
      <c r="D43" s="57">
        <f>52410.54+23546.76</f>
        <v>75957.3</v>
      </c>
      <c r="E43" s="57"/>
      <c r="F43" s="57"/>
      <c r="G43" s="57"/>
      <c r="H43" s="57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58" customFormat="1" ht="18" customHeight="1">
      <c r="A44" s="55"/>
      <c r="B44" s="56"/>
      <c r="C44" s="56">
        <v>4210</v>
      </c>
      <c r="D44" s="57"/>
      <c r="E44" s="57">
        <f>518.91+232.99</f>
        <v>751.9</v>
      </c>
      <c r="F44" s="57">
        <f>518.91+232.99</f>
        <v>751.9</v>
      </c>
      <c r="G44" s="57">
        <v>0</v>
      </c>
      <c r="H44" s="57">
        <v>0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s="58" customFormat="1" ht="18" customHeight="1">
      <c r="A45" s="55"/>
      <c r="B45" s="56"/>
      <c r="C45" s="56">
        <v>4240</v>
      </c>
      <c r="D45" s="57"/>
      <c r="E45" s="57">
        <f>51891.63+23313.77</f>
        <v>75205.4</v>
      </c>
      <c r="F45" s="57">
        <f>51891.63+23313.77</f>
        <v>75205.4</v>
      </c>
      <c r="G45" s="57">
        <v>0</v>
      </c>
      <c r="H45" s="57">
        <v>0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64" customFormat="1" ht="18" customHeight="1">
      <c r="A46" s="65">
        <v>852</v>
      </c>
      <c r="B46" s="66"/>
      <c r="C46" s="66"/>
      <c r="D46" s="62">
        <f>SUM(D47,D50,D54)</f>
        <v>63945.51</v>
      </c>
      <c r="E46" s="62">
        <f>SUM(E47,E50,E54)</f>
        <v>63945.51</v>
      </c>
      <c r="F46" s="62">
        <f>SUM(F47,F50,F54)</f>
        <v>63945.51</v>
      </c>
      <c r="G46" s="62">
        <f>SUM(G47,G50,G54)</f>
        <v>29974</v>
      </c>
      <c r="H46" s="62">
        <f>SUM(H59,H81,H76,H85)</f>
        <v>0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s="70" customFormat="1" ht="18" customHeight="1">
      <c r="A47" s="67"/>
      <c r="B47" s="68">
        <v>85213</v>
      </c>
      <c r="C47" s="56"/>
      <c r="D47" s="57">
        <f>D48+D49</f>
        <v>33000</v>
      </c>
      <c r="E47" s="57">
        <f>E48+E49</f>
        <v>33000</v>
      </c>
      <c r="F47" s="57">
        <f>F48+F49</f>
        <v>33000</v>
      </c>
      <c r="G47" s="57">
        <f>G48+G49</f>
        <v>0</v>
      </c>
      <c r="H47" s="57">
        <f>H48+H49</f>
        <v>0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</row>
    <row r="48" spans="1:24" s="70" customFormat="1" ht="18" customHeight="1">
      <c r="A48" s="67"/>
      <c r="B48" s="55"/>
      <c r="C48" s="56">
        <v>2010</v>
      </c>
      <c r="D48" s="57">
        <v>33000</v>
      </c>
      <c r="E48" s="57"/>
      <c r="F48" s="57"/>
      <c r="G48" s="57"/>
      <c r="H48" s="57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</row>
    <row r="49" spans="1:24" s="70" customFormat="1" ht="18" customHeight="1">
      <c r="A49" s="67"/>
      <c r="B49" s="55"/>
      <c r="C49" s="56">
        <v>4130</v>
      </c>
      <c r="D49" s="57"/>
      <c r="E49" s="57">
        <v>33000</v>
      </c>
      <c r="F49" s="57">
        <v>33000</v>
      </c>
      <c r="G49" s="57">
        <v>0</v>
      </c>
      <c r="H49" s="57">
        <v>0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</row>
    <row r="50" spans="1:24" s="70" customFormat="1" ht="18" customHeight="1">
      <c r="A50" s="67"/>
      <c r="B50" s="68" t="s">
        <v>134</v>
      </c>
      <c r="C50" s="56"/>
      <c r="D50" s="57">
        <f>D51+D52+D53</f>
        <v>971.51</v>
      </c>
      <c r="E50" s="57">
        <f>E51+E52+E53</f>
        <v>971.51</v>
      </c>
      <c r="F50" s="57">
        <f>F51+F52+F53</f>
        <v>971.51</v>
      </c>
      <c r="G50" s="57">
        <f>G51+G52+G53</f>
        <v>0</v>
      </c>
      <c r="H50" s="57">
        <f>H51+H52+H53</f>
        <v>0</v>
      </c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</row>
    <row r="51" spans="1:24" s="70" customFormat="1" ht="18" customHeight="1">
      <c r="A51" s="67"/>
      <c r="B51" s="55"/>
      <c r="C51" s="56">
        <v>2010</v>
      </c>
      <c r="D51" s="57">
        <f>452.02+240.34+279.15</f>
        <v>971.51</v>
      </c>
      <c r="E51" s="57"/>
      <c r="F51" s="57"/>
      <c r="G51" s="57"/>
      <c r="H51" s="57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</row>
    <row r="52" spans="1:24" s="70" customFormat="1" ht="18" customHeight="1">
      <c r="A52" s="67"/>
      <c r="B52" s="55"/>
      <c r="C52" s="56">
        <v>3110</v>
      </c>
      <c r="D52" s="57"/>
      <c r="E52" s="57">
        <f>443.16+235.62+273.68</f>
        <v>952.46</v>
      </c>
      <c r="F52" s="57">
        <f>443.16+235.62+273.68</f>
        <v>952.46</v>
      </c>
      <c r="G52" s="57">
        <v>0</v>
      </c>
      <c r="H52" s="57">
        <v>0</v>
      </c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</row>
    <row r="53" spans="1:24" s="70" customFormat="1" ht="18" customHeight="1">
      <c r="A53" s="67"/>
      <c r="B53" s="55"/>
      <c r="C53" s="56">
        <v>4210</v>
      </c>
      <c r="D53" s="57"/>
      <c r="E53" s="57">
        <f>8.86+4.72+5.47</f>
        <v>19.049999999999997</v>
      </c>
      <c r="F53" s="57">
        <f>8.86+4.72+5.47</f>
        <v>19.049999999999997</v>
      </c>
      <c r="G53" s="57">
        <v>0</v>
      </c>
      <c r="H53" s="57">
        <v>0</v>
      </c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s="70" customFormat="1" ht="18" customHeight="1">
      <c r="A54" s="67"/>
      <c r="B54" s="68">
        <v>85228</v>
      </c>
      <c r="C54" s="56"/>
      <c r="D54" s="57">
        <f>D55+D56+D57</f>
        <v>29974</v>
      </c>
      <c r="E54" s="57">
        <f>E55+E56+E57</f>
        <v>29974</v>
      </c>
      <c r="F54" s="57">
        <f>F55+F56+F57</f>
        <v>29974</v>
      </c>
      <c r="G54" s="57">
        <f>G55+G56+G57</f>
        <v>29974</v>
      </c>
      <c r="H54" s="57">
        <f>H55+H56+H57</f>
        <v>0</v>
      </c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s="70" customFormat="1" ht="18" customHeight="1">
      <c r="A55" s="67"/>
      <c r="B55" s="55"/>
      <c r="C55" s="56">
        <v>2010</v>
      </c>
      <c r="D55" s="57">
        <f>7000+5660+7581+9733</f>
        <v>29974</v>
      </c>
      <c r="E55" s="57"/>
      <c r="F55" s="57"/>
      <c r="G55" s="57"/>
      <c r="H55" s="57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</row>
    <row r="56" spans="1:24" s="70" customFormat="1" ht="18" customHeight="1">
      <c r="A56" s="67"/>
      <c r="B56" s="55"/>
      <c r="C56" s="56">
        <v>4110</v>
      </c>
      <c r="D56" s="57"/>
      <c r="E56" s="57">
        <f>500+260+250</f>
        <v>1010</v>
      </c>
      <c r="F56" s="57">
        <f>500+260+250</f>
        <v>1010</v>
      </c>
      <c r="G56" s="57">
        <f>500+260+250</f>
        <v>1010</v>
      </c>
      <c r="H56" s="57">
        <v>0</v>
      </c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</row>
    <row r="57" spans="1:24" s="70" customFormat="1" ht="18" customHeight="1">
      <c r="A57" s="67"/>
      <c r="B57" s="55"/>
      <c r="C57" s="56">
        <v>4170</v>
      </c>
      <c r="D57" s="57"/>
      <c r="E57" s="57">
        <f>6500+5400+7581+9483</f>
        <v>28964</v>
      </c>
      <c r="F57" s="57">
        <f>6500+5400+7581+9483</f>
        <v>28964</v>
      </c>
      <c r="G57" s="57">
        <f>6500+5400+7581+9483</f>
        <v>28964</v>
      </c>
      <c r="H57" s="57">
        <v>0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</row>
    <row r="58" spans="1:24" s="64" customFormat="1" ht="18" customHeight="1">
      <c r="A58" s="65">
        <v>855</v>
      </c>
      <c r="B58" s="66"/>
      <c r="C58" s="66"/>
      <c r="D58" s="62">
        <f>D59+D72+D86+D89</f>
        <v>6085901.46</v>
      </c>
      <c r="E58" s="62">
        <f>E59+E72+E86+E89</f>
        <v>6085901.46</v>
      </c>
      <c r="F58" s="62">
        <f>F59+F72+F86+F89</f>
        <v>6085901.46</v>
      </c>
      <c r="G58" s="62">
        <f>G59+G72+G86+G89</f>
        <v>305469</v>
      </c>
      <c r="H58" s="62">
        <f>H59+H72+H86+H89</f>
        <v>0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</row>
    <row r="59" spans="1:24" s="58" customFormat="1" ht="18" customHeight="1">
      <c r="A59" s="71"/>
      <c r="B59" s="56">
        <v>85501</v>
      </c>
      <c r="C59" s="56"/>
      <c r="D59" s="57">
        <f>SUM(D60:D71)</f>
        <v>2880000</v>
      </c>
      <c r="E59" s="57">
        <f>SUM(E60:E71)</f>
        <v>2880000</v>
      </c>
      <c r="F59" s="57">
        <f>SUM(F60:F71)</f>
        <v>2880000</v>
      </c>
      <c r="G59" s="57">
        <f>SUM(G60:G71)</f>
        <v>39067</v>
      </c>
      <c r="H59" s="57">
        <f>SUM(H60:H71)</f>
        <v>0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s="70" customFormat="1" ht="18" customHeight="1">
      <c r="A60" s="67"/>
      <c r="B60" s="55"/>
      <c r="C60" s="56">
        <v>2060</v>
      </c>
      <c r="D60" s="57">
        <v>2880000</v>
      </c>
      <c r="E60" s="57"/>
      <c r="F60" s="57"/>
      <c r="G60" s="57"/>
      <c r="H60" s="57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</row>
    <row r="61" spans="1:24" s="70" customFormat="1" ht="18" customHeight="1">
      <c r="A61" s="67"/>
      <c r="B61" s="55"/>
      <c r="C61" s="56">
        <v>3110</v>
      </c>
      <c r="D61" s="57"/>
      <c r="E61" s="57">
        <v>2837438</v>
      </c>
      <c r="F61" s="57">
        <v>2837438</v>
      </c>
      <c r="G61" s="57">
        <v>0</v>
      </c>
      <c r="H61" s="57">
        <v>0</v>
      </c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</row>
    <row r="62" spans="1:24" s="70" customFormat="1" ht="18" customHeight="1">
      <c r="A62" s="67"/>
      <c r="B62" s="55"/>
      <c r="C62" s="56" t="s">
        <v>133</v>
      </c>
      <c r="D62" s="57"/>
      <c r="E62" s="57">
        <v>29986</v>
      </c>
      <c r="F62" s="57">
        <v>29986</v>
      </c>
      <c r="G62" s="57">
        <v>29986</v>
      </c>
      <c r="H62" s="57">
        <v>0</v>
      </c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</row>
    <row r="63" spans="1:24" s="70" customFormat="1" ht="18" customHeight="1">
      <c r="A63" s="67"/>
      <c r="B63" s="55"/>
      <c r="C63" s="56" t="s">
        <v>135</v>
      </c>
      <c r="D63" s="57"/>
      <c r="E63" s="57">
        <v>2894</v>
      </c>
      <c r="F63" s="57">
        <v>2894</v>
      </c>
      <c r="G63" s="57">
        <v>2894</v>
      </c>
      <c r="H63" s="57">
        <v>0</v>
      </c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</row>
    <row r="64" spans="1:24" s="70" customFormat="1" ht="18" customHeight="1">
      <c r="A64" s="67"/>
      <c r="B64" s="55"/>
      <c r="C64" s="56" t="s">
        <v>136</v>
      </c>
      <c r="D64" s="57"/>
      <c r="E64" s="57">
        <v>5663</v>
      </c>
      <c r="F64" s="57">
        <v>5663</v>
      </c>
      <c r="G64" s="57">
        <v>5663</v>
      </c>
      <c r="H64" s="57">
        <v>0</v>
      </c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</row>
    <row r="65" spans="1:24" s="70" customFormat="1" ht="18" customHeight="1">
      <c r="A65" s="67"/>
      <c r="B65" s="55"/>
      <c r="C65" s="56" t="s">
        <v>137</v>
      </c>
      <c r="D65" s="57"/>
      <c r="E65" s="57">
        <v>524</v>
      </c>
      <c r="F65" s="57">
        <v>524</v>
      </c>
      <c r="G65" s="57">
        <v>524</v>
      </c>
      <c r="H65" s="57">
        <v>0</v>
      </c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</row>
    <row r="66" spans="1:24" s="70" customFormat="1" ht="18" customHeight="1">
      <c r="A66" s="67"/>
      <c r="B66" s="55"/>
      <c r="C66" s="56" t="s">
        <v>138</v>
      </c>
      <c r="D66" s="57"/>
      <c r="E66" s="57">
        <v>866</v>
      </c>
      <c r="F66" s="57">
        <v>866</v>
      </c>
      <c r="G66" s="57">
        <v>0</v>
      </c>
      <c r="H66" s="57">
        <v>0</v>
      </c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</row>
    <row r="67" spans="1:24" s="70" customFormat="1" ht="18" customHeight="1">
      <c r="A67" s="67"/>
      <c r="B67" s="55"/>
      <c r="C67" s="56" t="s">
        <v>139</v>
      </c>
      <c r="D67" s="57"/>
      <c r="E67" s="57">
        <v>1603</v>
      </c>
      <c r="F67" s="57">
        <v>1603</v>
      </c>
      <c r="G67" s="57">
        <v>0</v>
      </c>
      <c r="H67" s="57">
        <v>0</v>
      </c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</row>
    <row r="68" spans="1:24" s="70" customFormat="1" ht="18" customHeight="1">
      <c r="A68" s="67"/>
      <c r="B68" s="55"/>
      <c r="C68" s="56">
        <v>4360</v>
      </c>
      <c r="D68" s="57"/>
      <c r="E68" s="57">
        <v>333</v>
      </c>
      <c r="F68" s="57">
        <v>333</v>
      </c>
      <c r="G68" s="57">
        <v>0</v>
      </c>
      <c r="H68" s="57">
        <v>0</v>
      </c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</row>
    <row r="69" spans="1:24" s="70" customFormat="1" ht="18" customHeight="1" hidden="1">
      <c r="A69" s="67"/>
      <c r="B69" s="55"/>
      <c r="C69" s="56">
        <v>4410</v>
      </c>
      <c r="D69" s="57"/>
      <c r="E69" s="57">
        <v>0</v>
      </c>
      <c r="F69" s="57">
        <v>0</v>
      </c>
      <c r="G69" s="57">
        <v>0</v>
      </c>
      <c r="H69" s="57">
        <v>0</v>
      </c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</row>
    <row r="70" spans="1:24" s="70" customFormat="1" ht="18" customHeight="1">
      <c r="A70" s="67"/>
      <c r="B70" s="55"/>
      <c r="C70" s="56">
        <v>4440</v>
      </c>
      <c r="D70" s="57"/>
      <c r="E70" s="57">
        <v>693</v>
      </c>
      <c r="F70" s="57">
        <v>693</v>
      </c>
      <c r="G70" s="57">
        <v>0</v>
      </c>
      <c r="H70" s="57">
        <v>0</v>
      </c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</row>
    <row r="71" spans="1:24" s="70" customFormat="1" ht="18" customHeight="1" hidden="1">
      <c r="A71" s="67"/>
      <c r="B71" s="55"/>
      <c r="C71" s="56">
        <v>4700</v>
      </c>
      <c r="D71" s="57"/>
      <c r="E71" s="57">
        <v>0</v>
      </c>
      <c r="F71" s="57">
        <v>0</v>
      </c>
      <c r="G71" s="57">
        <v>0</v>
      </c>
      <c r="H71" s="57">
        <v>0</v>
      </c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  <row r="72" spans="1:24" s="70" customFormat="1" ht="18" customHeight="1">
      <c r="A72" s="67"/>
      <c r="B72" s="68">
        <v>85502</v>
      </c>
      <c r="C72" s="56"/>
      <c r="D72" s="57">
        <f>SUM(D73:D85)</f>
        <v>3024400</v>
      </c>
      <c r="E72" s="57">
        <f>SUM(E73:E85)</f>
        <v>3024400</v>
      </c>
      <c r="F72" s="57">
        <f>SUM(F73:F85)</f>
        <v>3024400</v>
      </c>
      <c r="G72" s="57">
        <f>SUM(G73:G85)</f>
        <v>260946</v>
      </c>
      <c r="H72" s="57">
        <f>SUM(H73:H85)</f>
        <v>0</v>
      </c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</row>
    <row r="73" spans="1:24" s="70" customFormat="1" ht="18" customHeight="1">
      <c r="A73" s="67"/>
      <c r="B73" s="55"/>
      <c r="C73" s="56">
        <v>2010</v>
      </c>
      <c r="D73" s="57">
        <v>3024400</v>
      </c>
      <c r="E73" s="57">
        <v>0</v>
      </c>
      <c r="F73" s="57">
        <v>0</v>
      </c>
      <c r="G73" s="57">
        <v>0</v>
      </c>
      <c r="H73" s="57">
        <v>0</v>
      </c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</row>
    <row r="74" spans="1:24" s="70" customFormat="1" ht="18" customHeight="1">
      <c r="A74" s="67"/>
      <c r="B74" s="55"/>
      <c r="C74" s="56">
        <v>3110</v>
      </c>
      <c r="D74" s="57"/>
      <c r="E74" s="57">
        <v>2756311</v>
      </c>
      <c r="F74" s="57">
        <v>2756311</v>
      </c>
      <c r="G74" s="57">
        <v>0</v>
      </c>
      <c r="H74" s="57">
        <v>0</v>
      </c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</row>
    <row r="75" spans="1:24" s="70" customFormat="1" ht="18" customHeight="1">
      <c r="A75" s="67"/>
      <c r="B75" s="55"/>
      <c r="C75" s="56">
        <v>4010</v>
      </c>
      <c r="D75" s="57"/>
      <c r="E75" s="57">
        <v>64160</v>
      </c>
      <c r="F75" s="57">
        <v>64160</v>
      </c>
      <c r="G75" s="57">
        <v>64160</v>
      </c>
      <c r="H75" s="57">
        <v>0</v>
      </c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</row>
    <row r="76" spans="1:24" s="70" customFormat="1" ht="18" customHeight="1">
      <c r="A76" s="67"/>
      <c r="B76" s="68"/>
      <c r="C76" s="56">
        <v>4040</v>
      </c>
      <c r="D76" s="57"/>
      <c r="E76" s="57">
        <v>4748</v>
      </c>
      <c r="F76" s="57">
        <v>4748</v>
      </c>
      <c r="G76" s="57">
        <v>4748</v>
      </c>
      <c r="H76" s="57">
        <f>H77+H80</f>
        <v>0</v>
      </c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</row>
    <row r="77" spans="1:24" s="70" customFormat="1" ht="18" customHeight="1">
      <c r="A77" s="67"/>
      <c r="B77" s="55"/>
      <c r="C77" s="56">
        <v>4110</v>
      </c>
      <c r="D77" s="57"/>
      <c r="E77" s="57">
        <v>191866</v>
      </c>
      <c r="F77" s="57">
        <v>191866</v>
      </c>
      <c r="G77" s="57">
        <v>191866</v>
      </c>
      <c r="H77" s="57">
        <v>0</v>
      </c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</row>
    <row r="78" spans="1:24" s="70" customFormat="1" ht="18" customHeight="1">
      <c r="A78" s="67"/>
      <c r="B78" s="55"/>
      <c r="C78" s="56">
        <v>4120</v>
      </c>
      <c r="D78" s="57"/>
      <c r="E78" s="57">
        <v>172</v>
      </c>
      <c r="F78" s="57">
        <v>172</v>
      </c>
      <c r="G78" s="57">
        <v>172</v>
      </c>
      <c r="H78" s="57">
        <v>0</v>
      </c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</row>
    <row r="79" spans="1:24" s="70" customFormat="1" ht="18" customHeight="1" hidden="1">
      <c r="A79" s="67"/>
      <c r="B79" s="55"/>
      <c r="C79" s="56">
        <v>4170</v>
      </c>
      <c r="D79" s="57"/>
      <c r="E79" s="57">
        <v>0</v>
      </c>
      <c r="F79" s="57">
        <v>0</v>
      </c>
      <c r="G79" s="57">
        <v>0</v>
      </c>
      <c r="H79" s="57">
        <v>0</v>
      </c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</row>
    <row r="80" spans="1:24" s="70" customFormat="1" ht="18" customHeight="1">
      <c r="A80" s="67"/>
      <c r="B80" s="55"/>
      <c r="C80" s="56">
        <v>4210</v>
      </c>
      <c r="D80" s="57"/>
      <c r="E80" s="57">
        <f>1221+300</f>
        <v>1521</v>
      </c>
      <c r="F80" s="57">
        <f>1221+300</f>
        <v>1521</v>
      </c>
      <c r="G80" s="57">
        <v>0</v>
      </c>
      <c r="H80" s="57">
        <v>0</v>
      </c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</row>
    <row r="81" spans="1:24" s="70" customFormat="1" ht="18" customHeight="1">
      <c r="A81" s="67"/>
      <c r="B81" s="68"/>
      <c r="C81" s="56">
        <v>4280</v>
      </c>
      <c r="D81" s="57"/>
      <c r="E81" s="57">
        <v>240</v>
      </c>
      <c r="F81" s="57">
        <v>240</v>
      </c>
      <c r="G81" s="57">
        <v>0</v>
      </c>
      <c r="H81" s="57">
        <f>H82+H83+H84</f>
        <v>0</v>
      </c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</row>
    <row r="82" spans="1:24" s="70" customFormat="1" ht="18" customHeight="1">
      <c r="A82" s="67"/>
      <c r="B82" s="55"/>
      <c r="C82" s="56">
        <v>4300</v>
      </c>
      <c r="D82" s="57"/>
      <c r="E82" s="57">
        <f>2487+200</f>
        <v>2687</v>
      </c>
      <c r="F82" s="57">
        <f>2487+200</f>
        <v>2687</v>
      </c>
      <c r="G82" s="57">
        <v>0</v>
      </c>
      <c r="H82" s="57">
        <v>0</v>
      </c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</row>
    <row r="83" spans="1:24" s="70" customFormat="1" ht="18" customHeight="1">
      <c r="A83" s="67"/>
      <c r="B83" s="55"/>
      <c r="C83" s="56">
        <v>4360</v>
      </c>
      <c r="D83" s="57"/>
      <c r="E83" s="57">
        <v>620</v>
      </c>
      <c r="F83" s="57">
        <v>620</v>
      </c>
      <c r="G83" s="57">
        <v>0</v>
      </c>
      <c r="H83" s="57">
        <v>0</v>
      </c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</row>
    <row r="84" spans="1:24" s="70" customFormat="1" ht="18" customHeight="1" hidden="1">
      <c r="A84" s="67"/>
      <c r="B84" s="55"/>
      <c r="C84" s="56">
        <v>4410</v>
      </c>
      <c r="D84" s="57"/>
      <c r="E84" s="57">
        <v>0</v>
      </c>
      <c r="F84" s="57">
        <v>0</v>
      </c>
      <c r="G84" s="57">
        <v>0</v>
      </c>
      <c r="H84" s="57">
        <v>0</v>
      </c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</row>
    <row r="85" spans="1:8" s="69" customFormat="1" ht="18" customHeight="1">
      <c r="A85" s="72"/>
      <c r="B85" s="73"/>
      <c r="C85" s="51">
        <v>4440</v>
      </c>
      <c r="D85" s="74"/>
      <c r="E85" s="74">
        <v>2075</v>
      </c>
      <c r="F85" s="74">
        <v>2075</v>
      </c>
      <c r="G85" s="74">
        <v>0</v>
      </c>
      <c r="H85" s="74">
        <v>0</v>
      </c>
    </row>
    <row r="86" spans="1:8" s="69" customFormat="1" ht="18" customHeight="1">
      <c r="A86" s="75"/>
      <c r="B86" s="76" t="s">
        <v>140</v>
      </c>
      <c r="C86" s="77"/>
      <c r="D86" s="78">
        <f>D87+D88</f>
        <v>151.46</v>
      </c>
      <c r="E86" s="78">
        <f>E87+E88</f>
        <v>151.46</v>
      </c>
      <c r="F86" s="78">
        <f>F87+F88</f>
        <v>151.46</v>
      </c>
      <c r="G86" s="78">
        <f>G87+G88</f>
        <v>0</v>
      </c>
      <c r="H86" s="78">
        <f>H87+H88</f>
        <v>0</v>
      </c>
    </row>
    <row r="87" spans="1:8" s="69" customFormat="1" ht="18" customHeight="1">
      <c r="A87" s="75"/>
      <c r="B87" s="76"/>
      <c r="C87" s="77">
        <v>2010</v>
      </c>
      <c r="D87" s="78">
        <v>151.46</v>
      </c>
      <c r="E87" s="78"/>
      <c r="F87" s="78"/>
      <c r="G87" s="78"/>
      <c r="H87" s="78"/>
    </row>
    <row r="88" spans="1:8" s="69" customFormat="1" ht="18" customHeight="1">
      <c r="A88" s="75"/>
      <c r="B88" s="76"/>
      <c r="C88" s="77">
        <v>4210</v>
      </c>
      <c r="D88" s="78"/>
      <c r="E88" s="78">
        <v>151.46</v>
      </c>
      <c r="F88" s="78">
        <v>151.46</v>
      </c>
      <c r="G88" s="78">
        <v>0</v>
      </c>
      <c r="H88" s="78">
        <v>0</v>
      </c>
    </row>
    <row r="89" spans="1:8" s="69" customFormat="1" ht="18" customHeight="1">
      <c r="A89" s="75"/>
      <c r="B89" s="76" t="s">
        <v>141</v>
      </c>
      <c r="C89" s="77"/>
      <c r="D89" s="78">
        <f>D90</f>
        <v>181350</v>
      </c>
      <c r="E89" s="78">
        <f>E92+E93+E94+E95+E96+E91</f>
        <v>181350</v>
      </c>
      <c r="F89" s="78">
        <f>F92+F93+F94+F95+F96+F91</f>
        <v>181350</v>
      </c>
      <c r="G89" s="78">
        <f>G92+G93+G94+G95+G96+G91</f>
        <v>5456</v>
      </c>
      <c r="H89" s="78">
        <f>H92+H93+H94+H95+H96</f>
        <v>0</v>
      </c>
    </row>
    <row r="90" spans="1:8" s="69" customFormat="1" ht="18" customHeight="1">
      <c r="A90" s="75"/>
      <c r="B90" s="76"/>
      <c r="C90" s="77">
        <v>2010</v>
      </c>
      <c r="D90" s="78">
        <f>6820+122760+17940+17400+15190+1240</f>
        <v>181350</v>
      </c>
      <c r="E90" s="78"/>
      <c r="F90" s="78"/>
      <c r="G90" s="78"/>
      <c r="H90" s="78"/>
    </row>
    <row r="91" spans="1:8" s="69" customFormat="1" ht="18" customHeight="1">
      <c r="A91" s="75"/>
      <c r="B91" s="76"/>
      <c r="C91" s="77">
        <v>3110</v>
      </c>
      <c r="D91" s="78"/>
      <c r="E91" s="78">
        <f>122760+17940+17400+15190+1240</f>
        <v>174530</v>
      </c>
      <c r="F91" s="78">
        <f>122760+17940+17400+15190+1240</f>
        <v>174530</v>
      </c>
      <c r="G91" s="78">
        <v>0</v>
      </c>
      <c r="H91" s="78">
        <v>0</v>
      </c>
    </row>
    <row r="92" spans="1:8" s="69" customFormat="1" ht="18" customHeight="1">
      <c r="A92" s="75"/>
      <c r="B92" s="76"/>
      <c r="C92" s="77">
        <v>4010</v>
      </c>
      <c r="D92" s="78"/>
      <c r="E92" s="78">
        <v>4651</v>
      </c>
      <c r="F92" s="78">
        <v>4651</v>
      </c>
      <c r="G92" s="78">
        <v>4651</v>
      </c>
      <c r="H92" s="78">
        <v>0</v>
      </c>
    </row>
    <row r="93" spans="1:8" s="69" customFormat="1" ht="18" customHeight="1">
      <c r="A93" s="75"/>
      <c r="B93" s="76"/>
      <c r="C93" s="77">
        <v>4110</v>
      </c>
      <c r="D93" s="78"/>
      <c r="E93" s="78">
        <v>802</v>
      </c>
      <c r="F93" s="78">
        <v>802</v>
      </c>
      <c r="G93" s="78">
        <v>802</v>
      </c>
      <c r="H93" s="78">
        <v>0</v>
      </c>
    </row>
    <row r="94" spans="1:8" s="69" customFormat="1" ht="18" customHeight="1">
      <c r="A94" s="75"/>
      <c r="B94" s="76"/>
      <c r="C94" s="77">
        <v>4120</v>
      </c>
      <c r="D94" s="78"/>
      <c r="E94" s="78">
        <v>3</v>
      </c>
      <c r="F94" s="78">
        <v>3</v>
      </c>
      <c r="G94" s="78">
        <v>3</v>
      </c>
      <c r="H94" s="78">
        <v>0</v>
      </c>
    </row>
    <row r="95" spans="1:8" s="69" customFormat="1" ht="18" customHeight="1">
      <c r="A95" s="75"/>
      <c r="B95" s="76"/>
      <c r="C95" s="77">
        <v>4210</v>
      </c>
      <c r="D95" s="78"/>
      <c r="E95" s="78">
        <v>250</v>
      </c>
      <c r="F95" s="78">
        <v>250</v>
      </c>
      <c r="G95" s="78">
        <v>0</v>
      </c>
      <c r="H95" s="78">
        <v>0</v>
      </c>
    </row>
    <row r="96" spans="1:8" s="69" customFormat="1" ht="18" customHeight="1">
      <c r="A96" s="75"/>
      <c r="B96" s="76"/>
      <c r="C96" s="77">
        <v>4300</v>
      </c>
      <c r="D96" s="78"/>
      <c r="E96" s="78">
        <v>1114</v>
      </c>
      <c r="F96" s="78">
        <v>1114</v>
      </c>
      <c r="G96" s="78">
        <v>0</v>
      </c>
      <c r="H96" s="78">
        <v>0</v>
      </c>
    </row>
    <row r="97" spans="1:8" ht="25.5" customHeight="1">
      <c r="A97" s="111" t="s">
        <v>25</v>
      </c>
      <c r="B97" s="111"/>
      <c r="C97" s="111"/>
      <c r="D97" s="79">
        <f>SUM(D7,D15,D26,D46,D58,D42)</f>
        <v>6414537.16</v>
      </c>
      <c r="E97" s="79">
        <f>SUM(E7,E15,E26,E46,E58,E42)</f>
        <v>6414537.16</v>
      </c>
      <c r="F97" s="79">
        <f>SUM(F7,F15,F26,F46,F58,F42)</f>
        <v>6414537.16</v>
      </c>
      <c r="G97" s="79">
        <f>SUM(G7,G15,G26,G46,G58,G42)</f>
        <v>497207.64</v>
      </c>
      <c r="H97" s="79">
        <f>SUM(H7,H15,H26,H46,H58,H42)</f>
        <v>0</v>
      </c>
    </row>
    <row r="98" spans="1:6" ht="18.75" customHeight="1">
      <c r="A98" s="27"/>
      <c r="B98" s="27"/>
      <c r="C98" s="27"/>
      <c r="D98" s="27"/>
      <c r="E98" s="27"/>
      <c r="F98" s="27"/>
    </row>
    <row r="99" spans="1:8" ht="15.75">
      <c r="A99" s="80" t="s">
        <v>142</v>
      </c>
      <c r="B99" s="81"/>
      <c r="C99" s="81"/>
      <c r="D99" s="81"/>
      <c r="E99" s="81"/>
      <c r="F99" s="81"/>
      <c r="G99" s="8"/>
      <c r="H99" s="8"/>
    </row>
    <row r="100" spans="1:8" ht="15.75">
      <c r="A100" s="82"/>
      <c r="B100" s="83"/>
      <c r="C100" s="83"/>
      <c r="D100" s="83"/>
      <c r="E100" s="83"/>
      <c r="F100" s="83"/>
      <c r="G100" s="84"/>
      <c r="H100" s="84"/>
    </row>
    <row r="101" spans="1:6" ht="27.75" customHeight="1">
      <c r="A101" s="85" t="s">
        <v>0</v>
      </c>
      <c r="B101" s="85" t="s">
        <v>143</v>
      </c>
      <c r="C101" s="85" t="s">
        <v>144</v>
      </c>
      <c r="D101" s="85" t="s">
        <v>145</v>
      </c>
      <c r="E101" s="112" t="s">
        <v>146</v>
      </c>
      <c r="F101" s="112"/>
    </row>
    <row r="102" spans="1:24" s="8" customFormat="1" ht="11.25" customHeight="1">
      <c r="A102" s="86" t="s">
        <v>15</v>
      </c>
      <c r="B102" s="86" t="s">
        <v>18</v>
      </c>
      <c r="C102" s="86" t="s">
        <v>19</v>
      </c>
      <c r="D102" s="86" t="s">
        <v>20</v>
      </c>
      <c r="E102" s="113" t="s">
        <v>21</v>
      </c>
      <c r="F102" s="114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</row>
    <row r="103" spans="1:6" ht="18" customHeight="1">
      <c r="A103" s="87">
        <v>750</v>
      </c>
      <c r="B103" s="87">
        <v>75011</v>
      </c>
      <c r="C103" s="88" t="s">
        <v>147</v>
      </c>
      <c r="D103" s="89">
        <v>300</v>
      </c>
      <c r="E103" s="115">
        <v>15</v>
      </c>
      <c r="F103" s="115"/>
    </row>
    <row r="104" spans="1:6" ht="18" customHeight="1">
      <c r="A104" s="87">
        <v>852</v>
      </c>
      <c r="B104" s="87">
        <v>85228</v>
      </c>
      <c r="C104" s="88" t="s">
        <v>148</v>
      </c>
      <c r="D104" s="89">
        <v>1000</v>
      </c>
      <c r="E104" s="116">
        <v>50</v>
      </c>
      <c r="F104" s="117"/>
    </row>
    <row r="105" spans="1:6" ht="18" customHeight="1">
      <c r="A105" s="87">
        <v>855</v>
      </c>
      <c r="B105" s="87">
        <v>85502</v>
      </c>
      <c r="C105" s="88" t="s">
        <v>149</v>
      </c>
      <c r="D105" s="89">
        <v>2000</v>
      </c>
      <c r="E105" s="116">
        <v>0</v>
      </c>
      <c r="F105" s="118"/>
    </row>
    <row r="106" spans="1:6" ht="20.25" customHeight="1">
      <c r="A106" s="87">
        <v>855</v>
      </c>
      <c r="B106" s="87">
        <v>85502</v>
      </c>
      <c r="C106" s="88" t="s">
        <v>150</v>
      </c>
      <c r="D106" s="89">
        <v>15000</v>
      </c>
      <c r="E106" s="110">
        <v>10000</v>
      </c>
      <c r="F106" s="110"/>
    </row>
    <row r="107" ht="10.5" customHeight="1"/>
    <row r="108" spans="1:8" ht="28.5" customHeight="1">
      <c r="A108" s="104" t="s">
        <v>151</v>
      </c>
      <c r="B108" s="104"/>
      <c r="C108" s="104"/>
      <c r="D108" s="104"/>
      <c r="E108" s="104"/>
      <c r="F108" s="104"/>
      <c r="G108" s="104"/>
      <c r="H108" s="104"/>
    </row>
    <row r="109" spans="1:8" ht="33" customHeight="1">
      <c r="A109" s="104" t="s">
        <v>152</v>
      </c>
      <c r="B109" s="104"/>
      <c r="C109" s="104"/>
      <c r="D109" s="104"/>
      <c r="E109" s="104"/>
      <c r="F109" s="104"/>
      <c r="G109" s="104"/>
      <c r="H109" s="104"/>
    </row>
    <row r="111" ht="12.75">
      <c r="G111" t="s">
        <v>153</v>
      </c>
    </row>
  </sheetData>
  <sheetProtection/>
  <mergeCells count="18">
    <mergeCell ref="E106:F106"/>
    <mergeCell ref="A108:H108"/>
    <mergeCell ref="A109:H109"/>
    <mergeCell ref="A97:C97"/>
    <mergeCell ref="E101:F101"/>
    <mergeCell ref="E102:F102"/>
    <mergeCell ref="E103:F103"/>
    <mergeCell ref="E104:F104"/>
    <mergeCell ref="E105:F105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1.08" bottom="0.7480314960629921" header="0.44" footer="0.31496062992125984"/>
  <pageSetup horizontalDpi="600" verticalDpi="600" orientation="portrait" paperSize="9" r:id="rId1"/>
  <headerFooter>
    <oddHeader>&amp;R&amp;"Arial,Pogrubiony"Załącznik Nr 4&amp;"Arial,Normalny" do uchwały Nr XXVIII/236/2018
Rady Miasta Radziejów z dnia 17 września 2018 roku
w sprawie zmian w budżecie Miasta Radziejów na 2018 rok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3.8515625" style="0" customWidth="1"/>
    <col min="2" max="2" width="32.8515625" style="0" customWidth="1"/>
    <col min="3" max="3" width="9.28125" style="0" customWidth="1"/>
    <col min="4" max="4" width="12.7109375" style="0" customWidth="1"/>
    <col min="5" max="5" width="13.140625" style="0" customWidth="1"/>
    <col min="6" max="6" width="15.28125" style="43" customWidth="1"/>
  </cols>
  <sheetData>
    <row r="1" spans="1:6" ht="40.5" customHeight="1">
      <c r="A1" s="120" t="s">
        <v>105</v>
      </c>
      <c r="B1" s="120"/>
      <c r="C1" s="120"/>
      <c r="D1" s="120"/>
      <c r="E1" s="120"/>
      <c r="F1" s="120"/>
    </row>
    <row r="2" spans="1:6" ht="12.75">
      <c r="A2" s="27"/>
      <c r="B2" s="27"/>
      <c r="C2" s="27"/>
      <c r="D2" s="27"/>
      <c r="E2" s="27"/>
      <c r="F2" s="28" t="s">
        <v>1</v>
      </c>
    </row>
    <row r="3" spans="1:6" ht="12.75" customHeight="1">
      <c r="A3" s="121" t="s">
        <v>2</v>
      </c>
      <c r="B3" s="121" t="s">
        <v>106</v>
      </c>
      <c r="C3" s="122" t="s">
        <v>107</v>
      </c>
      <c r="D3" s="123" t="s">
        <v>108</v>
      </c>
      <c r="E3" s="123" t="s">
        <v>109</v>
      </c>
      <c r="F3" s="128" t="s">
        <v>110</v>
      </c>
    </row>
    <row r="4" spans="1:6" ht="12.75" customHeight="1">
      <c r="A4" s="121"/>
      <c r="B4" s="121"/>
      <c r="C4" s="121"/>
      <c r="D4" s="124"/>
      <c r="E4" s="126"/>
      <c r="F4" s="128"/>
    </row>
    <row r="5" spans="1:6" ht="25.5" customHeight="1">
      <c r="A5" s="121"/>
      <c r="B5" s="121"/>
      <c r="C5" s="121"/>
      <c r="D5" s="125"/>
      <c r="E5" s="127"/>
      <c r="F5" s="128"/>
    </row>
    <row r="6" spans="1:6" ht="12.75">
      <c r="A6" s="29">
        <v>1</v>
      </c>
      <c r="B6" s="29">
        <v>2</v>
      </c>
      <c r="C6" s="29">
        <v>3</v>
      </c>
      <c r="D6" s="29" t="s">
        <v>20</v>
      </c>
      <c r="E6" s="29" t="s">
        <v>21</v>
      </c>
      <c r="F6" s="30" t="s">
        <v>22</v>
      </c>
    </row>
    <row r="7" spans="1:6" s="33" customFormat="1" ht="32.25" customHeight="1">
      <c r="A7" s="119" t="s">
        <v>111</v>
      </c>
      <c r="B7" s="119"/>
      <c r="C7" s="31"/>
      <c r="D7" s="32">
        <f>D8+D12+D13</f>
        <v>0</v>
      </c>
      <c r="E7" s="32">
        <f>E8+E12+E13</f>
        <v>0</v>
      </c>
      <c r="F7" s="32">
        <f>F8+F12+F13</f>
        <v>4711490</v>
      </c>
    </row>
    <row r="8" spans="1:6" s="33" customFormat="1" ht="32.25" customHeight="1">
      <c r="A8" s="34" t="s">
        <v>15</v>
      </c>
      <c r="B8" s="35" t="s">
        <v>112</v>
      </c>
      <c r="C8" s="31">
        <v>950</v>
      </c>
      <c r="D8" s="36">
        <v>0</v>
      </c>
      <c r="E8" s="36">
        <v>0</v>
      </c>
      <c r="F8" s="37">
        <v>3447700</v>
      </c>
    </row>
    <row r="9" spans="1:6" s="33" customFormat="1" ht="19.5" customHeight="1">
      <c r="A9" s="34"/>
      <c r="B9" s="35" t="s">
        <v>113</v>
      </c>
      <c r="C9" s="31"/>
      <c r="D9" s="36"/>
      <c r="E9" s="36"/>
      <c r="F9" s="37"/>
    </row>
    <row r="10" spans="1:6" s="33" customFormat="1" ht="31.5" customHeight="1">
      <c r="A10" s="34"/>
      <c r="B10" s="35" t="s">
        <v>114</v>
      </c>
      <c r="C10" s="31"/>
      <c r="D10" s="36">
        <v>0</v>
      </c>
      <c r="E10" s="36">
        <v>0</v>
      </c>
      <c r="F10" s="37">
        <v>3189714</v>
      </c>
    </row>
    <row r="11" spans="1:6" s="33" customFormat="1" ht="32.25" customHeight="1">
      <c r="A11" s="34"/>
      <c r="B11" s="35" t="s">
        <v>115</v>
      </c>
      <c r="C11" s="31"/>
      <c r="D11" s="36"/>
      <c r="E11" s="36">
        <v>0</v>
      </c>
      <c r="F11" s="37">
        <v>0</v>
      </c>
    </row>
    <row r="12" spans="1:6" s="33" customFormat="1" ht="33.75" customHeight="1">
      <c r="A12" s="34" t="s">
        <v>18</v>
      </c>
      <c r="B12" s="35" t="s">
        <v>116</v>
      </c>
      <c r="C12" s="31">
        <v>952</v>
      </c>
      <c r="D12" s="36">
        <v>0</v>
      </c>
      <c r="E12" s="36">
        <v>0</v>
      </c>
      <c r="F12" s="37">
        <v>340000</v>
      </c>
    </row>
    <row r="13" spans="1:6" s="33" customFormat="1" ht="27.75" customHeight="1">
      <c r="A13" s="34" t="s">
        <v>19</v>
      </c>
      <c r="B13" s="35" t="s">
        <v>117</v>
      </c>
      <c r="C13" s="31">
        <v>957</v>
      </c>
      <c r="D13" s="36">
        <v>0</v>
      </c>
      <c r="E13" s="36">
        <v>0</v>
      </c>
      <c r="F13" s="37">
        <v>923790</v>
      </c>
    </row>
    <row r="14" spans="1:6" s="33" customFormat="1" ht="21" customHeight="1">
      <c r="A14" s="34"/>
      <c r="B14" s="35" t="s">
        <v>113</v>
      </c>
      <c r="C14" s="31"/>
      <c r="D14" s="36"/>
      <c r="E14" s="36"/>
      <c r="F14" s="37"/>
    </row>
    <row r="15" spans="1:6" s="33" customFormat="1" ht="27.75" customHeight="1">
      <c r="A15" s="34"/>
      <c r="B15" s="35" t="s">
        <v>118</v>
      </c>
      <c r="C15" s="31"/>
      <c r="D15" s="36">
        <v>0</v>
      </c>
      <c r="E15" s="36">
        <v>0</v>
      </c>
      <c r="F15" s="37">
        <v>553286</v>
      </c>
    </row>
    <row r="16" spans="1:6" s="33" customFormat="1" ht="33.75" customHeight="1">
      <c r="A16" s="34"/>
      <c r="B16" s="35" t="s">
        <v>115</v>
      </c>
      <c r="C16" s="31"/>
      <c r="D16" s="36">
        <v>0</v>
      </c>
      <c r="E16" s="36">
        <v>0</v>
      </c>
      <c r="F16" s="37">
        <v>370504</v>
      </c>
    </row>
    <row r="17" spans="1:6" s="33" customFormat="1" ht="29.25" customHeight="1">
      <c r="A17" s="119" t="s">
        <v>119</v>
      </c>
      <c r="B17" s="119"/>
      <c r="C17" s="31"/>
      <c r="D17" s="32">
        <f>D18+D19</f>
        <v>5520</v>
      </c>
      <c r="E17" s="32">
        <f>E18+E19</f>
        <v>5520</v>
      </c>
      <c r="F17" s="32">
        <f>F18+F19</f>
        <v>628490</v>
      </c>
    </row>
    <row r="18" spans="1:6" s="33" customFormat="1" ht="27.75" customHeight="1">
      <c r="A18" s="34" t="s">
        <v>15</v>
      </c>
      <c r="B18" s="35" t="s">
        <v>120</v>
      </c>
      <c r="C18" s="31">
        <v>992</v>
      </c>
      <c r="D18" s="31"/>
      <c r="E18" s="36">
        <v>5520</v>
      </c>
      <c r="F18" s="37">
        <v>364984</v>
      </c>
    </row>
    <row r="19" spans="1:6" ht="27.75" customHeight="1">
      <c r="A19" s="38" t="s">
        <v>18</v>
      </c>
      <c r="B19" s="39" t="s">
        <v>121</v>
      </c>
      <c r="C19" s="38">
        <v>994</v>
      </c>
      <c r="D19" s="40">
        <v>5520</v>
      </c>
      <c r="E19" s="40">
        <v>0</v>
      </c>
      <c r="F19" s="40">
        <f>257986+5520</f>
        <v>263506</v>
      </c>
    </row>
    <row r="20" spans="2:6" ht="12.75">
      <c r="B20" s="41"/>
      <c r="C20" s="8"/>
      <c r="D20" s="8"/>
      <c r="E20" s="8"/>
      <c r="F20" s="42"/>
    </row>
    <row r="21" spans="2:6" ht="12.75">
      <c r="B21" s="8"/>
      <c r="C21" s="8"/>
      <c r="D21" s="8"/>
      <c r="E21" s="8"/>
      <c r="F21" s="42"/>
    </row>
  </sheetData>
  <sheetProtection/>
  <mergeCells count="9">
    <mergeCell ref="A7:B7"/>
    <mergeCell ref="A17:B17"/>
    <mergeCell ref="A1:F1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1.02" bottom="0.7480314960629921" header="0.44" footer="0.31496062992125984"/>
  <pageSetup horizontalDpi="600" verticalDpi="600" orientation="portrait" paperSize="9" r:id="rId1"/>
  <headerFooter>
    <oddHeader>&amp;R&amp;"Arial,Pogrubiony"Załącznik Nr 5&amp;"Arial,Normalny" do uchwały Nr XXVIII/236/2018  
Rady Miasta Radziejów z dnia 17 września 2018 roku
w sprawie zmian w budżecie Miasta Radziejów na 2018 rok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0">
      <selection activeCell="J27" sqref="J27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41.28125" style="0" customWidth="1"/>
    <col min="6" max="6" width="14.00390625" style="0" customWidth="1"/>
    <col min="7" max="10" width="13.140625" style="0" customWidth="1"/>
  </cols>
  <sheetData>
    <row r="1" spans="1:10" ht="24" customHeight="1">
      <c r="A1" s="129" t="s">
        <v>154</v>
      </c>
      <c r="B1" s="130"/>
      <c r="C1" s="130"/>
      <c r="D1" s="130"/>
      <c r="E1" s="130"/>
      <c r="F1" s="130"/>
      <c r="G1" s="130"/>
      <c r="H1" s="130"/>
      <c r="I1" s="130"/>
      <c r="J1" s="130"/>
    </row>
    <row r="2" ht="7.5" customHeight="1"/>
    <row r="3" spans="1:10" ht="12.75">
      <c r="A3" s="131" t="s">
        <v>2</v>
      </c>
      <c r="B3" s="131" t="s">
        <v>0</v>
      </c>
      <c r="C3" s="131" t="s">
        <v>123</v>
      </c>
      <c r="D3" s="131" t="s">
        <v>124</v>
      </c>
      <c r="E3" s="132" t="s">
        <v>155</v>
      </c>
      <c r="F3" s="133" t="s">
        <v>156</v>
      </c>
      <c r="G3" s="136" t="s">
        <v>157</v>
      </c>
      <c r="H3" s="138" t="s">
        <v>158</v>
      </c>
      <c r="I3" s="138"/>
      <c r="J3" s="139" t="s">
        <v>159</v>
      </c>
    </row>
    <row r="4" spans="1:10" ht="12.75">
      <c r="A4" s="131"/>
      <c r="B4" s="131"/>
      <c r="C4" s="131"/>
      <c r="D4" s="131"/>
      <c r="E4" s="132"/>
      <c r="F4" s="134"/>
      <c r="G4" s="137"/>
      <c r="H4" s="140" t="s">
        <v>160</v>
      </c>
      <c r="I4" s="140"/>
      <c r="J4" s="139"/>
    </row>
    <row r="5" spans="1:10" ht="30.75" customHeight="1">
      <c r="A5" s="131"/>
      <c r="B5" s="131"/>
      <c r="C5" s="131"/>
      <c r="D5" s="131"/>
      <c r="E5" s="132"/>
      <c r="F5" s="135"/>
      <c r="G5" s="137"/>
      <c r="H5" s="91" t="s">
        <v>161</v>
      </c>
      <c r="I5" s="91" t="s">
        <v>162</v>
      </c>
      <c r="J5" s="139"/>
    </row>
    <row r="6" spans="1:10" ht="11.25" customHeight="1">
      <c r="A6" s="92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2">
        <v>10</v>
      </c>
    </row>
    <row r="7" spans="1:10" ht="12" customHeight="1">
      <c r="A7" s="141" t="s">
        <v>163</v>
      </c>
      <c r="B7" s="142"/>
      <c r="C7" s="142"/>
      <c r="D7" s="142"/>
      <c r="E7" s="142"/>
      <c r="F7" s="142"/>
      <c r="G7" s="142"/>
      <c r="H7" s="142"/>
      <c r="I7" s="142"/>
      <c r="J7" s="143"/>
    </row>
    <row r="8" spans="1:10" s="8" customFormat="1" ht="18" customHeight="1">
      <c r="A8" s="93">
        <v>1</v>
      </c>
      <c r="B8" s="94">
        <v>600</v>
      </c>
      <c r="C8" s="94">
        <v>60014</v>
      </c>
      <c r="D8" s="94">
        <v>6300</v>
      </c>
      <c r="E8" s="93" t="s">
        <v>164</v>
      </c>
      <c r="F8" s="95">
        <v>460000</v>
      </c>
      <c r="G8" s="95">
        <v>0</v>
      </c>
      <c r="H8" s="95">
        <v>0</v>
      </c>
      <c r="I8" s="95">
        <v>0</v>
      </c>
      <c r="J8" s="95">
        <v>460000</v>
      </c>
    </row>
    <row r="9" spans="1:10" ht="18" customHeight="1">
      <c r="A9" s="96">
        <v>2</v>
      </c>
      <c r="B9" s="96">
        <v>710</v>
      </c>
      <c r="C9" s="96">
        <v>71004</v>
      </c>
      <c r="D9" s="96">
        <v>2310</v>
      </c>
      <c r="E9" s="96" t="s">
        <v>165</v>
      </c>
      <c r="F9" s="97">
        <f>G9+J9</f>
        <v>1850</v>
      </c>
      <c r="G9" s="97">
        <v>1850</v>
      </c>
      <c r="H9" s="97">
        <v>1850</v>
      </c>
      <c r="I9" s="97">
        <v>0</v>
      </c>
      <c r="J9" s="97">
        <v>0</v>
      </c>
    </row>
    <row r="10" spans="1:10" ht="18" customHeight="1">
      <c r="A10" s="96">
        <v>3</v>
      </c>
      <c r="B10" s="96">
        <v>754</v>
      </c>
      <c r="C10" s="96">
        <v>75405</v>
      </c>
      <c r="D10" s="96">
        <v>6170</v>
      </c>
      <c r="E10" s="96" t="s">
        <v>166</v>
      </c>
      <c r="F10" s="97">
        <f>G10+J10</f>
        <v>5000</v>
      </c>
      <c r="G10" s="97">
        <v>0</v>
      </c>
      <c r="H10" s="97">
        <v>0</v>
      </c>
      <c r="I10" s="97">
        <v>0</v>
      </c>
      <c r="J10" s="97">
        <v>5000</v>
      </c>
    </row>
    <row r="11" spans="1:10" ht="18" customHeight="1">
      <c r="A11" s="96">
        <v>4</v>
      </c>
      <c r="B11" s="96">
        <v>801</v>
      </c>
      <c r="C11" s="96">
        <v>80104</v>
      </c>
      <c r="D11" s="96">
        <v>2310</v>
      </c>
      <c r="E11" s="96" t="s">
        <v>167</v>
      </c>
      <c r="F11" s="97">
        <f aca="true" t="shared" si="0" ref="F11:F17">G11+J11</f>
        <v>7150</v>
      </c>
      <c r="G11" s="97">
        <f>H11+I11</f>
        <v>7150</v>
      </c>
      <c r="H11" s="97">
        <v>7150</v>
      </c>
      <c r="I11" s="97">
        <v>0</v>
      </c>
      <c r="J11" s="97">
        <v>0</v>
      </c>
    </row>
    <row r="12" spans="1:10" ht="18" customHeight="1">
      <c r="A12" s="96">
        <v>5</v>
      </c>
      <c r="B12" s="96">
        <v>900</v>
      </c>
      <c r="C12" s="96">
        <v>90002</v>
      </c>
      <c r="D12" s="96">
        <v>2310</v>
      </c>
      <c r="E12" s="96" t="s">
        <v>168</v>
      </c>
      <c r="F12" s="97">
        <f t="shared" si="0"/>
        <v>76050</v>
      </c>
      <c r="G12" s="97">
        <v>76050</v>
      </c>
      <c r="H12" s="97">
        <v>76050</v>
      </c>
      <c r="I12" s="97">
        <v>0</v>
      </c>
      <c r="J12" s="97">
        <v>0</v>
      </c>
    </row>
    <row r="13" spans="1:10" ht="18" customHeight="1">
      <c r="A13" s="96">
        <v>6</v>
      </c>
      <c r="B13" s="96">
        <v>921</v>
      </c>
      <c r="C13" s="96">
        <v>92109</v>
      </c>
      <c r="D13" s="96">
        <v>2480</v>
      </c>
      <c r="E13" s="96" t="s">
        <v>169</v>
      </c>
      <c r="F13" s="97">
        <f t="shared" si="0"/>
        <v>397500</v>
      </c>
      <c r="G13" s="97">
        <v>397500</v>
      </c>
      <c r="H13" s="97">
        <v>0</v>
      </c>
      <c r="I13" s="97">
        <v>397500</v>
      </c>
      <c r="J13" s="97">
        <v>0</v>
      </c>
    </row>
    <row r="14" spans="1:10" ht="18" customHeight="1">
      <c r="A14" s="96"/>
      <c r="B14" s="96">
        <v>921</v>
      </c>
      <c r="C14" s="96">
        <v>92109</v>
      </c>
      <c r="D14" s="96">
        <v>6220</v>
      </c>
      <c r="E14" s="96" t="s">
        <v>169</v>
      </c>
      <c r="F14" s="97">
        <f t="shared" si="0"/>
        <v>104016</v>
      </c>
      <c r="G14" s="97">
        <v>0</v>
      </c>
      <c r="H14" s="97">
        <v>0</v>
      </c>
      <c r="I14" s="97">
        <v>0</v>
      </c>
      <c r="J14" s="97">
        <v>104016</v>
      </c>
    </row>
    <row r="15" spans="1:10" ht="25.5" customHeight="1">
      <c r="A15" s="96">
        <v>7</v>
      </c>
      <c r="B15" s="96">
        <v>921</v>
      </c>
      <c r="C15" s="96">
        <v>92116</v>
      </c>
      <c r="D15" s="96">
        <v>2480</v>
      </c>
      <c r="E15" s="98" t="s">
        <v>170</v>
      </c>
      <c r="F15" s="97">
        <f t="shared" si="0"/>
        <v>435000</v>
      </c>
      <c r="G15" s="97">
        <v>435000</v>
      </c>
      <c r="H15" s="97">
        <v>0</v>
      </c>
      <c r="I15" s="97">
        <v>435000</v>
      </c>
      <c r="J15" s="97">
        <v>0</v>
      </c>
    </row>
    <row r="16" spans="1:10" ht="25.5" customHeight="1">
      <c r="A16" s="96"/>
      <c r="B16" s="96">
        <v>921</v>
      </c>
      <c r="C16" s="96">
        <v>92116</v>
      </c>
      <c r="D16" s="96">
        <v>2800</v>
      </c>
      <c r="E16" s="98" t="s">
        <v>170</v>
      </c>
      <c r="F16" s="97">
        <f t="shared" si="0"/>
        <v>34000</v>
      </c>
      <c r="G16" s="97">
        <v>34000</v>
      </c>
      <c r="H16" s="97">
        <v>34000</v>
      </c>
      <c r="I16" s="97">
        <v>0</v>
      </c>
      <c r="J16" s="97">
        <v>0</v>
      </c>
    </row>
    <row r="17" spans="1:10" ht="25.5" customHeight="1">
      <c r="A17" s="96"/>
      <c r="B17" s="96">
        <v>921</v>
      </c>
      <c r="C17" s="96">
        <v>92116</v>
      </c>
      <c r="D17" s="96">
        <v>6220</v>
      </c>
      <c r="E17" s="98" t="s">
        <v>170</v>
      </c>
      <c r="F17" s="97">
        <f t="shared" si="0"/>
        <v>150000</v>
      </c>
      <c r="G17" s="97">
        <v>0</v>
      </c>
      <c r="H17" s="97">
        <v>0</v>
      </c>
      <c r="I17" s="97">
        <v>0</v>
      </c>
      <c r="J17" s="97">
        <v>150000</v>
      </c>
    </row>
    <row r="18" spans="1:12" ht="18" customHeight="1">
      <c r="A18" s="141" t="s">
        <v>171</v>
      </c>
      <c r="B18" s="144"/>
      <c r="C18" s="144"/>
      <c r="D18" s="144"/>
      <c r="E18" s="144"/>
      <c r="F18" s="99">
        <f>SUM(F8:F17)</f>
        <v>1670566</v>
      </c>
      <c r="G18" s="99">
        <f>SUM(G8:G17)</f>
        <v>951550</v>
      </c>
      <c r="H18" s="99">
        <f>SUM(H8:H17)</f>
        <v>119050</v>
      </c>
      <c r="I18" s="99">
        <f>SUM(I8:I17)</f>
        <v>832500</v>
      </c>
      <c r="J18" s="99">
        <f>SUM(J8:J17)</f>
        <v>719016</v>
      </c>
      <c r="L18" s="90"/>
    </row>
    <row r="19" spans="1:10" ht="14.25" customHeight="1">
      <c r="A19" s="141" t="s">
        <v>172</v>
      </c>
      <c r="B19" s="142"/>
      <c r="C19" s="142"/>
      <c r="D19" s="142"/>
      <c r="E19" s="142"/>
      <c r="F19" s="142"/>
      <c r="G19" s="142"/>
      <c r="H19" s="142"/>
      <c r="I19" s="142"/>
      <c r="J19" s="143"/>
    </row>
    <row r="20" spans="1:10" ht="27.75" customHeight="1" hidden="1">
      <c r="A20" s="96"/>
      <c r="B20" s="96"/>
      <c r="C20" s="96"/>
      <c r="D20" s="96"/>
      <c r="E20" s="98"/>
      <c r="F20" s="97"/>
      <c r="G20" s="97"/>
      <c r="H20" s="97"/>
      <c r="I20" s="97"/>
      <c r="J20" s="97"/>
    </row>
    <row r="21" spans="1:10" ht="24.75" customHeight="1">
      <c r="A21" s="96"/>
      <c r="B21" s="96">
        <v>754</v>
      </c>
      <c r="C21" s="96">
        <v>75412</v>
      </c>
      <c r="D21" s="96">
        <v>6230</v>
      </c>
      <c r="E21" s="98" t="s">
        <v>173</v>
      </c>
      <c r="F21" s="97">
        <v>425000</v>
      </c>
      <c r="G21" s="97">
        <v>0</v>
      </c>
      <c r="H21" s="97">
        <v>0</v>
      </c>
      <c r="I21" s="97">
        <v>0</v>
      </c>
      <c r="J21" s="97">
        <v>425000</v>
      </c>
    </row>
    <row r="22" spans="1:10" ht="18" customHeight="1">
      <c r="A22" s="96"/>
      <c r="B22" s="96">
        <v>900</v>
      </c>
      <c r="C22" s="96">
        <v>90005</v>
      </c>
      <c r="D22" s="96">
        <v>6230</v>
      </c>
      <c r="E22" s="98" t="s">
        <v>174</v>
      </c>
      <c r="F22" s="97">
        <v>52000</v>
      </c>
      <c r="G22" s="97">
        <v>0</v>
      </c>
      <c r="H22" s="97">
        <v>0</v>
      </c>
      <c r="I22" s="97">
        <v>0</v>
      </c>
      <c r="J22" s="97">
        <v>52000</v>
      </c>
    </row>
    <row r="23" spans="1:10" ht="18" customHeight="1">
      <c r="A23" s="96">
        <v>7</v>
      </c>
      <c r="B23" s="96">
        <v>926</v>
      </c>
      <c r="C23" s="96">
        <v>92605</v>
      </c>
      <c r="D23" s="96">
        <v>2820</v>
      </c>
      <c r="E23" s="98" t="s">
        <v>175</v>
      </c>
      <c r="F23" s="97">
        <f>G23+J23</f>
        <v>115000</v>
      </c>
      <c r="G23" s="97">
        <v>115000</v>
      </c>
      <c r="H23" s="97">
        <v>115000</v>
      </c>
      <c r="I23" s="97">
        <v>0</v>
      </c>
      <c r="J23" s="97">
        <v>0</v>
      </c>
    </row>
    <row r="24" spans="1:10" ht="18" customHeight="1" hidden="1">
      <c r="A24" s="96"/>
      <c r="B24" s="96"/>
      <c r="C24" s="96"/>
      <c r="D24" s="96"/>
      <c r="E24" s="96"/>
      <c r="F24" s="96"/>
      <c r="G24" s="97">
        <f>H24+I24+J24</f>
        <v>0</v>
      </c>
      <c r="H24" s="97"/>
      <c r="I24" s="97"/>
      <c r="J24" s="97"/>
    </row>
    <row r="25" spans="1:10" ht="24.75" customHeight="1">
      <c r="A25" s="145" t="s">
        <v>176</v>
      </c>
      <c r="B25" s="146"/>
      <c r="C25" s="146"/>
      <c r="D25" s="146"/>
      <c r="E25" s="147"/>
      <c r="F25" s="100">
        <f>F20+F23+F21+F22</f>
        <v>592000</v>
      </c>
      <c r="G25" s="100">
        <f>G20+G23+G21+G22</f>
        <v>115000</v>
      </c>
      <c r="H25" s="100">
        <f>H20+H23+H21+H22</f>
        <v>115000</v>
      </c>
      <c r="I25" s="100">
        <f>I20+I23+I21+I22</f>
        <v>0</v>
      </c>
      <c r="J25" s="100">
        <f>J20+J23+J21+J22</f>
        <v>477000</v>
      </c>
    </row>
    <row r="26" spans="1:10" ht="24" customHeight="1">
      <c r="A26" s="140" t="s">
        <v>177</v>
      </c>
      <c r="B26" s="140"/>
      <c r="C26" s="140"/>
      <c r="D26" s="140"/>
      <c r="E26" s="140"/>
      <c r="F26" s="101">
        <f>F25+F18</f>
        <v>2262566</v>
      </c>
      <c r="G26" s="101">
        <f>G25+G18</f>
        <v>1066550</v>
      </c>
      <c r="H26" s="101">
        <f>H25+H18</f>
        <v>234050</v>
      </c>
      <c r="I26" s="101">
        <f>I25+I18</f>
        <v>832500</v>
      </c>
      <c r="J26" s="101">
        <f>J25+J18</f>
        <v>1196016</v>
      </c>
    </row>
  </sheetData>
  <sheetProtection/>
  <mergeCells count="16">
    <mergeCell ref="H4:I4"/>
    <mergeCell ref="A7:J7"/>
    <mergeCell ref="A18:E18"/>
    <mergeCell ref="A19:J19"/>
    <mergeCell ref="A25:E25"/>
    <mergeCell ref="A26:E26"/>
    <mergeCell ref="A1:J1"/>
    <mergeCell ref="A3:A5"/>
    <mergeCell ref="B3:B5"/>
    <mergeCell ref="C3:C5"/>
    <mergeCell ref="D3:D5"/>
    <mergeCell ref="E3:E5"/>
    <mergeCell ref="F3:F5"/>
    <mergeCell ref="G3:G5"/>
    <mergeCell ref="H3:I3"/>
    <mergeCell ref="J3:J5"/>
  </mergeCells>
  <printOptions/>
  <pageMargins left="0.7086614173228347" right="0.7086614173228347" top="1.141732283464567" bottom="0.7480314960629921" header="0.5" footer="0.31496062992125984"/>
  <pageSetup horizontalDpi="600" verticalDpi="600" orientation="landscape" paperSize="9" r:id="rId1"/>
  <headerFooter>
    <oddHeader>&amp;R&amp;"Arial,Pogrubiony"Załącznik Nr  6&amp;"Arial,Normalny" do uchwały Nr XXVIII/236/2018
Rady Miasta Radziejów z dnia 17 września 2018 roku
w sprawie zmian w budżecie Miasta Radziejów na 2018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2018-09-18T10:18:47Z</cp:lastPrinted>
  <dcterms:created xsi:type="dcterms:W3CDTF">2011-11-10T14:00:20Z</dcterms:created>
  <dcterms:modified xsi:type="dcterms:W3CDTF">2018-09-18T10:19:15Z</dcterms:modified>
  <cp:category/>
  <cp:version/>
  <cp:contentType/>
  <cp:contentStatus/>
</cp:coreProperties>
</file>