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45" windowHeight="9660" tabRatio="986" activeTab="0"/>
  </bookViews>
  <sheets>
    <sheet name="Tabela do inf. o stanie mienia" sheetId="1" r:id="rId1"/>
  </sheets>
  <definedNames>
    <definedName name="_xlnm.Print_Area" localSheetId="0">'Tabela do inf. o stanie mienia'!$A$3:$K$53</definedName>
  </definedNames>
  <calcPr fullCalcOnLoad="1"/>
</workbook>
</file>

<file path=xl/sharedStrings.xml><?xml version="1.0" encoding="utf-8"?>
<sst xmlns="http://schemas.openxmlformats.org/spreadsheetml/2006/main" count="92" uniqueCount="41">
  <si>
    <t>Przychody</t>
  </si>
  <si>
    <t>Rozchody</t>
  </si>
  <si>
    <t>Dane z rubryki 5 wg rodzaju praw majątkowych i dysponowania nim:</t>
  </si>
  <si>
    <t>Mienie innych podmiotów w użytkowaniu wieczystym Miasta</t>
  </si>
  <si>
    <t>Prawo własności</t>
  </si>
  <si>
    <t>Mienie własne oddane w użytkowanie wieczyste</t>
  </si>
  <si>
    <t>Mienie w zarządzie</t>
  </si>
  <si>
    <t>Aport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</si>
  <si>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</si>
  <si>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</si>
  <si>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</si>
  <si>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</si>
  <si>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</si>
  <si>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</si>
  <si>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</si>
  <si>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</si>
  <si>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</si>
  <si>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</si>
  <si>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</si>
  <si>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Grupa 0     Grunty</t>
  </si>
  <si>
    <t>w tym:</t>
  </si>
  <si>
    <t>Urząd Miasta</t>
  </si>
  <si>
    <t>Miejski Zespół Szkół</t>
  </si>
  <si>
    <t>Miejska i Powia- towa Biblioteka Publiczna</t>
  </si>
  <si>
    <t>Radziejowski Dom Kultury</t>
  </si>
  <si>
    <t>Grupa 1   Budynki</t>
  </si>
  <si>
    <t>Grupa 2   Budowle</t>
  </si>
  <si>
    <t>Grupa 3 Kotły i maszyny energetyczne</t>
  </si>
  <si>
    <t>Grupa 4  Maszyny, urządzenia i aparaty ogólnego zastosowania</t>
  </si>
  <si>
    <t>Miejski Ośrodek Pomocy Społecznej</t>
  </si>
  <si>
    <t>Grupa 5  Maszyny, urządzenia i aparaty specjalistyczne</t>
  </si>
  <si>
    <t>w tym;</t>
  </si>
  <si>
    <t>Grupa 6  Urządzenia techniczne</t>
  </si>
  <si>
    <t>Grupa 7   Środki transportowe</t>
  </si>
  <si>
    <t>Grupa 8  Narzędzia, przyrządy, ruchomości i wyposażenie, gdzie indziej niesklasyfikowane</t>
  </si>
  <si>
    <t xml:space="preserve">Razem </t>
  </si>
  <si>
    <t>Wyszczególnienie składników mienia komunalnego</t>
  </si>
  <si>
    <t>Wartość początkowa wg stanu na dzień 31.12.2018r.</t>
  </si>
  <si>
    <t>Wartość na dzień 31.12.2019 r.</t>
  </si>
  <si>
    <t>Dochody ze sprzedaży majątku wykonane w 2019 r.</t>
  </si>
  <si>
    <t>Informacja o stanie mienia Gminy Miasto Radziejów wg stanu na dzień 31 grudnia 2019 roku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</si>
</sst>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4">
    <font>
      <sz val="11"/>
      <color indexed="8"/>
      <name val="Czcionka tekstu podstawowego"/>
      <family val="2"/>
    </font>
    <font>
      <sz val="10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zcionka tekstu podstawowego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1"/>
      <color indexed="8"/>
      <name val="Czcionka tekstu podstawoweg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4" fontId="4" fillId="0" borderId="11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4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4" fontId="7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="99" zoomScaleNormal="99" zoomScalePageLayoutView="0" workbookViewId="0" topLeftCell="A1">
      <selection activeCell="A2" sqref="A2:IV2"/>
    </sheetView>
  </sheetViews>
  <sheetFormatPr defaultColWidth="8.796875" defaultRowHeight="14.25"/>
  <cols>
    <col min="1" max="1" width="13.59765625" style="1" customWidth="1"/>
    <col min="2" max="2" width="11.3984375" style="1" customWidth="1"/>
    <col min="3" max="3" width="10.69921875" style="1" customWidth="1"/>
    <col min="4" max="4" width="10.09765625" style="1" customWidth="1"/>
    <col min="5" max="5" width="11.19921875" style="1" customWidth="1"/>
    <col min="6" max="6" width="11.69921875" style="1" customWidth="1"/>
    <col min="7" max="7" width="10.19921875" style="1" customWidth="1"/>
    <col min="8" max="8" width="9.19921875" style="1" customWidth="1"/>
    <col min="9" max="9" width="7.8984375" style="1" customWidth="1"/>
    <col min="10" max="10" width="10.69921875" style="1" customWidth="1"/>
    <col min="11" max="11" width="11.09765625" style="1" customWidth="1"/>
    <col min="12" max="12" width="10.59765625" style="1" customWidth="1"/>
    <col min="13" max="16384" width="9" style="1" customWidth="1"/>
  </cols>
  <sheetData>
    <row r="1" spans="1:11" ht="15">
      <c r="A1" s="19" t="s">
        <v>40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3" spans="1:11" ht="29.25" customHeight="1">
      <c r="A3" s="23" t="s">
        <v>36</v>
      </c>
      <c r="B3" s="23" t="s">
        <v>37</v>
      </c>
      <c r="C3" s="24" t="s">
        <v>0</v>
      </c>
      <c r="D3" s="24" t="s">
        <v>1</v>
      </c>
      <c r="E3" s="23" t="s">
        <v>38</v>
      </c>
      <c r="F3" s="23" t="s">
        <v>2</v>
      </c>
      <c r="G3" s="23"/>
      <c r="H3" s="23"/>
      <c r="I3" s="23"/>
      <c r="J3" s="22" t="s">
        <v>3</v>
      </c>
      <c r="K3" s="23" t="s">
        <v>39</v>
      </c>
    </row>
    <row r="4" spans="1:11" ht="66" customHeight="1">
      <c r="A4" s="23"/>
      <c r="B4" s="23"/>
      <c r="C4" s="23"/>
      <c r="D4" s="23"/>
      <c r="E4" s="23"/>
      <c r="F4" s="3" t="s">
        <v>4</v>
      </c>
      <c r="G4" s="3" t="s">
        <v>5</v>
      </c>
      <c r="H4" s="3" t="s">
        <v>6</v>
      </c>
      <c r="I4" s="3" t="s">
        <v>7</v>
      </c>
      <c r="J4" s="22"/>
      <c r="K4" s="23"/>
    </row>
    <row r="5" spans="1:11" ht="14.25">
      <c r="A5" s="14" t="s">
        <v>8</v>
      </c>
      <c r="B5" s="14" t="s">
        <v>9</v>
      </c>
      <c r="C5" s="14" t="s">
        <v>10</v>
      </c>
      <c r="D5" s="14" t="s">
        <v>11</v>
      </c>
      <c r="E5" s="14" t="s">
        <v>12</v>
      </c>
      <c r="F5" s="14" t="s">
        <v>13</v>
      </c>
      <c r="G5" s="14" t="s">
        <v>14</v>
      </c>
      <c r="H5" s="14" t="s">
        <v>15</v>
      </c>
      <c r="I5" s="14" t="s">
        <v>16</v>
      </c>
      <c r="J5" s="14" t="s">
        <v>17</v>
      </c>
      <c r="K5" s="14" t="s">
        <v>18</v>
      </c>
    </row>
    <row r="6" spans="1:11" s="2" customFormat="1" ht="23.25" customHeight="1">
      <c r="A6" s="15" t="s">
        <v>19</v>
      </c>
      <c r="B6" s="10">
        <f>B8+B10+B11+B9</f>
        <v>6299354.419999999</v>
      </c>
      <c r="C6" s="10">
        <f>SUM(C8:C11)</f>
        <v>230519.72</v>
      </c>
      <c r="D6" s="10">
        <f aca="true" t="shared" si="0" ref="D6:J6">SUM(D8:D11)</f>
        <v>358353.09</v>
      </c>
      <c r="E6" s="10">
        <f>SUM(E8:E11)</f>
        <v>6171521.049999999</v>
      </c>
      <c r="F6" s="10">
        <f t="shared" si="0"/>
        <v>5783444.449999999</v>
      </c>
      <c r="G6" s="10">
        <f t="shared" si="0"/>
        <v>386065</v>
      </c>
      <c r="H6" s="10">
        <f t="shared" si="0"/>
        <v>2011.6</v>
      </c>
      <c r="I6" s="10">
        <f t="shared" si="0"/>
        <v>0</v>
      </c>
      <c r="J6" s="10">
        <f t="shared" si="0"/>
        <v>94078.68</v>
      </c>
      <c r="K6" s="10">
        <f>SUM(K8:K11)</f>
        <v>148330.61000000002</v>
      </c>
    </row>
    <row r="7" spans="1:11" ht="14.25">
      <c r="A7" s="16" t="s">
        <v>20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3" ht="19.5" customHeight="1">
      <c r="A8" s="7" t="s">
        <v>21</v>
      </c>
      <c r="B8" s="8">
        <v>6137962.14</v>
      </c>
      <c r="C8" s="8">
        <v>230519.72</v>
      </c>
      <c r="D8" s="8">
        <v>358353.09</v>
      </c>
      <c r="E8" s="8">
        <f>B8+C8-D8</f>
        <v>6010128.77</v>
      </c>
      <c r="F8" s="8">
        <f>E8-I8-H8-G8</f>
        <v>5622052.17</v>
      </c>
      <c r="G8" s="8">
        <v>386065</v>
      </c>
      <c r="H8" s="8">
        <v>2011.6</v>
      </c>
      <c r="I8" s="8">
        <v>0</v>
      </c>
      <c r="J8" s="17">
        <v>94078.68</v>
      </c>
      <c r="K8" s="17">
        <f>10250+134.25+18345.56+119600.8</f>
        <v>148330.61000000002</v>
      </c>
      <c r="L8" s="4"/>
      <c r="M8" s="5"/>
    </row>
    <row r="9" spans="1:13" ht="24.75" customHeight="1">
      <c r="A9" s="7" t="s">
        <v>22</v>
      </c>
      <c r="B9" s="8">
        <v>144010</v>
      </c>
      <c r="C9" s="9">
        <v>0</v>
      </c>
      <c r="D9" s="9">
        <v>0</v>
      </c>
      <c r="E9" s="8">
        <f>B9+C9-D9</f>
        <v>144010</v>
      </c>
      <c r="F9" s="9">
        <f>E9</f>
        <v>144010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5"/>
      <c r="M9" s="5"/>
    </row>
    <row r="10" spans="1:11" ht="36">
      <c r="A10" s="7" t="s">
        <v>23</v>
      </c>
      <c r="B10" s="8">
        <v>9342.64</v>
      </c>
      <c r="C10" s="8">
        <v>0</v>
      </c>
      <c r="D10" s="8">
        <v>0</v>
      </c>
      <c r="E10" s="8">
        <f>B10+C10-D10</f>
        <v>9342.64</v>
      </c>
      <c r="F10" s="8">
        <f>E10</f>
        <v>9342.64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</row>
    <row r="11" spans="1:11" ht="24">
      <c r="A11" s="7" t="s">
        <v>24</v>
      </c>
      <c r="B11" s="8">
        <v>8039.64</v>
      </c>
      <c r="C11" s="8">
        <v>0</v>
      </c>
      <c r="D11" s="8">
        <v>0</v>
      </c>
      <c r="E11" s="8">
        <f>B11+C11-D11</f>
        <v>8039.64</v>
      </c>
      <c r="F11" s="8">
        <v>8039.64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</row>
    <row r="12" spans="1:11" ht="24" customHeight="1">
      <c r="A12" s="15" t="s">
        <v>25</v>
      </c>
      <c r="B12" s="10">
        <f>B14+B16+B17+B15</f>
        <v>18924725.97</v>
      </c>
      <c r="C12" s="10">
        <f>SUM(C14:C17)</f>
        <v>1093384.13</v>
      </c>
      <c r="D12" s="10">
        <f aca="true" t="shared" si="1" ref="D12:I12">SUM(D14:D17)</f>
        <v>13880.01</v>
      </c>
      <c r="E12" s="10">
        <f>SUM(E14:E17)</f>
        <v>20004230.09</v>
      </c>
      <c r="F12" s="10">
        <f t="shared" si="1"/>
        <v>19979642.81</v>
      </c>
      <c r="G12" s="10">
        <f t="shared" si="1"/>
        <v>0</v>
      </c>
      <c r="H12" s="10">
        <f t="shared" si="1"/>
        <v>24587.28</v>
      </c>
      <c r="I12" s="10">
        <f t="shared" si="1"/>
        <v>0</v>
      </c>
      <c r="J12" s="10">
        <v>0</v>
      </c>
      <c r="K12" s="10">
        <f>SUM(K14:K17)</f>
        <v>3771.75</v>
      </c>
    </row>
    <row r="13" spans="1:11" ht="14.25">
      <c r="A13" s="16" t="s">
        <v>20</v>
      </c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8" customHeight="1">
      <c r="A14" s="7" t="s">
        <v>21</v>
      </c>
      <c r="B14" s="8">
        <v>8362977</v>
      </c>
      <c r="C14" s="8">
        <v>1077184.13</v>
      </c>
      <c r="D14" s="8">
        <v>13880.01</v>
      </c>
      <c r="E14" s="8">
        <f>B14+C14-D14</f>
        <v>9426281.12</v>
      </c>
      <c r="F14" s="8">
        <f>E14-G14-H14</f>
        <v>9401693.84</v>
      </c>
      <c r="G14" s="8">
        <v>0</v>
      </c>
      <c r="H14" s="8">
        <v>24587.28</v>
      </c>
      <c r="I14" s="8">
        <v>0</v>
      </c>
      <c r="J14" s="8">
        <v>0</v>
      </c>
      <c r="K14" s="17">
        <f>3130.75+492</f>
        <v>3622.75</v>
      </c>
    </row>
    <row r="15" spans="1:11" ht="24">
      <c r="A15" s="7" t="s">
        <v>22</v>
      </c>
      <c r="B15" s="17">
        <v>7855808.91</v>
      </c>
      <c r="C15" s="9">
        <v>16200</v>
      </c>
      <c r="D15" s="9">
        <v>0</v>
      </c>
      <c r="E15" s="8">
        <f>B15+C15-D15</f>
        <v>7872008.91</v>
      </c>
      <c r="F15" s="9">
        <f>E15</f>
        <v>7872008.91</v>
      </c>
      <c r="G15" s="9">
        <v>0</v>
      </c>
      <c r="H15" s="9">
        <v>0</v>
      </c>
      <c r="I15" s="9">
        <v>0</v>
      </c>
      <c r="J15" s="9">
        <v>0</v>
      </c>
      <c r="K15" s="9">
        <f>149</f>
        <v>149</v>
      </c>
    </row>
    <row r="16" spans="1:11" ht="33.75" customHeight="1">
      <c r="A16" s="7" t="s">
        <v>23</v>
      </c>
      <c r="B16" s="8">
        <v>1890592.45</v>
      </c>
      <c r="C16" s="8">
        <v>0</v>
      </c>
      <c r="D16" s="8">
        <v>0</v>
      </c>
      <c r="E16" s="8">
        <f>B16+C16-D16</f>
        <v>1890592.45</v>
      </c>
      <c r="F16" s="9">
        <f>E16</f>
        <v>1890592.45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1" ht="24">
      <c r="A17" s="7" t="s">
        <v>24</v>
      </c>
      <c r="B17" s="8">
        <v>815347.61</v>
      </c>
      <c r="C17" s="8">
        <v>0</v>
      </c>
      <c r="D17" s="8">
        <v>0</v>
      </c>
      <c r="E17" s="8">
        <f>B17+C17-D17</f>
        <v>815347.61</v>
      </c>
      <c r="F17" s="9">
        <f>E17</f>
        <v>815347.61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1:11" ht="26.25" customHeight="1">
      <c r="A18" s="15" t="s">
        <v>26</v>
      </c>
      <c r="B18" s="10">
        <f>B20+B21</f>
        <v>43044428.05</v>
      </c>
      <c r="C18" s="10">
        <f>SUM(C20:C21)</f>
        <v>2130511.82</v>
      </c>
      <c r="D18" s="10">
        <f aca="true" t="shared" si="2" ref="D18:I18">SUM(D20:D21)</f>
        <v>542637.33</v>
      </c>
      <c r="E18" s="10">
        <f>SUM(E20:E21)</f>
        <v>44632302.54</v>
      </c>
      <c r="F18" s="10">
        <f t="shared" si="2"/>
        <v>44632302.54</v>
      </c>
      <c r="G18" s="10">
        <f t="shared" si="2"/>
        <v>0</v>
      </c>
      <c r="H18" s="10">
        <f t="shared" si="2"/>
        <v>0</v>
      </c>
      <c r="I18" s="10">
        <f t="shared" si="2"/>
        <v>0</v>
      </c>
      <c r="J18" s="10">
        <v>0</v>
      </c>
      <c r="K18" s="10">
        <f>SUM(K20:K21)</f>
        <v>0</v>
      </c>
    </row>
    <row r="19" spans="1:11" ht="14.25">
      <c r="A19" s="16" t="s">
        <v>20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9.5" customHeight="1">
      <c r="A20" s="7" t="s">
        <v>21</v>
      </c>
      <c r="B20" s="8">
        <v>42846225.66</v>
      </c>
      <c r="C20" s="8">
        <v>2130511.82</v>
      </c>
      <c r="D20" s="8">
        <v>542637.33</v>
      </c>
      <c r="E20" s="8">
        <f>B20+C20-D20</f>
        <v>44434100.15</v>
      </c>
      <c r="F20" s="8">
        <f>E20</f>
        <v>44434100.15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</row>
    <row r="21" spans="1:11" ht="22.5" customHeight="1">
      <c r="A21" s="7" t="s">
        <v>22</v>
      </c>
      <c r="B21" s="8">
        <v>198202.39</v>
      </c>
      <c r="C21" s="8">
        <v>0</v>
      </c>
      <c r="D21" s="8">
        <v>0</v>
      </c>
      <c r="E21" s="8">
        <f>B21+C21-D21</f>
        <v>198202.39</v>
      </c>
      <c r="F21" s="8">
        <f>E21</f>
        <v>198202.39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</row>
    <row r="22" spans="1:11" ht="14.25">
      <c r="A22" s="6" t="s">
        <v>8</v>
      </c>
      <c r="B22" s="6" t="s">
        <v>9</v>
      </c>
      <c r="C22" s="6" t="s">
        <v>10</v>
      </c>
      <c r="D22" s="6" t="s">
        <v>11</v>
      </c>
      <c r="E22" s="6" t="s">
        <v>12</v>
      </c>
      <c r="F22" s="6" t="s">
        <v>13</v>
      </c>
      <c r="G22" s="6" t="s">
        <v>14</v>
      </c>
      <c r="H22" s="6" t="s">
        <v>15</v>
      </c>
      <c r="I22" s="6" t="s">
        <v>16</v>
      </c>
      <c r="J22" s="6" t="s">
        <v>17</v>
      </c>
      <c r="K22" s="6" t="s">
        <v>18</v>
      </c>
    </row>
    <row r="23" spans="1:11" ht="39.75" customHeight="1">
      <c r="A23" s="18" t="s">
        <v>27</v>
      </c>
      <c r="B23" s="10">
        <f aca="true" t="shared" si="3" ref="B23:K23">SUM(B25:B27)</f>
        <v>727338.28</v>
      </c>
      <c r="C23" s="10">
        <f>SUM(C25:C27)</f>
        <v>684484.45</v>
      </c>
      <c r="D23" s="10">
        <f t="shared" si="3"/>
        <v>268657.07</v>
      </c>
      <c r="E23" s="10">
        <f>SUM(E25:E27)</f>
        <v>1143165.6600000001</v>
      </c>
      <c r="F23" s="10">
        <f t="shared" si="3"/>
        <v>1143165.6600000001</v>
      </c>
      <c r="G23" s="10">
        <f t="shared" si="3"/>
        <v>0</v>
      </c>
      <c r="H23" s="10">
        <f t="shared" si="3"/>
        <v>0</v>
      </c>
      <c r="I23" s="10">
        <f t="shared" si="3"/>
        <v>0</v>
      </c>
      <c r="J23" s="10">
        <f t="shared" si="3"/>
        <v>0</v>
      </c>
      <c r="K23" s="10">
        <f t="shared" si="3"/>
        <v>4300</v>
      </c>
    </row>
    <row r="24" spans="1:11" ht="14.25">
      <c r="A24" s="16" t="s">
        <v>20</v>
      </c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ht="18" customHeight="1">
      <c r="A25" s="7" t="s">
        <v>21</v>
      </c>
      <c r="B25" s="8">
        <v>711545.43</v>
      </c>
      <c r="C25" s="8">
        <v>89884.08</v>
      </c>
      <c r="D25" s="8">
        <v>0</v>
      </c>
      <c r="E25" s="8">
        <f>B25+C25-D25</f>
        <v>801429.51</v>
      </c>
      <c r="F25" s="8">
        <f>E25</f>
        <v>801429.51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</row>
    <row r="26" spans="1:11" ht="24">
      <c r="A26" s="7" t="s">
        <v>22</v>
      </c>
      <c r="B26" s="8">
        <v>0</v>
      </c>
      <c r="C26" s="9">
        <f>292607.07+301993.3</f>
        <v>594600.37</v>
      </c>
      <c r="D26" s="9">
        <v>268657.07</v>
      </c>
      <c r="E26" s="8">
        <f>B26+C26-D26</f>
        <v>325943.3</v>
      </c>
      <c r="F26" s="8">
        <f>E26</f>
        <v>325943.3</v>
      </c>
      <c r="G26" s="9">
        <v>0</v>
      </c>
      <c r="H26" s="9">
        <v>0</v>
      </c>
      <c r="I26" s="9">
        <v>0</v>
      </c>
      <c r="J26" s="9">
        <v>0</v>
      </c>
      <c r="K26" s="9">
        <v>4300</v>
      </c>
    </row>
    <row r="27" spans="1:13" ht="36">
      <c r="A27" s="7" t="s">
        <v>23</v>
      </c>
      <c r="B27" s="8">
        <v>15792.85</v>
      </c>
      <c r="C27" s="8">
        <v>0</v>
      </c>
      <c r="D27" s="8">
        <v>0</v>
      </c>
      <c r="E27" s="8">
        <f>B27+C27-D27</f>
        <v>15792.85</v>
      </c>
      <c r="F27" s="8">
        <f>E27</f>
        <v>15792.85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4"/>
      <c r="M27" s="5"/>
    </row>
    <row r="28" spans="1:11" ht="53.25" customHeight="1">
      <c r="A28" s="15" t="s">
        <v>28</v>
      </c>
      <c r="B28" s="10">
        <f>B30+B32+B33+B34+B31</f>
        <v>560083.88</v>
      </c>
      <c r="C28" s="10">
        <f>SUM(C30:C34)</f>
        <v>0</v>
      </c>
      <c r="D28" s="10">
        <f aca="true" t="shared" si="4" ref="D28:I28">SUM(D30:D34)</f>
        <v>408784.63</v>
      </c>
      <c r="E28" s="10">
        <f>SUM(E30:E34)</f>
        <v>151299.25</v>
      </c>
      <c r="F28" s="10">
        <f t="shared" si="4"/>
        <v>151299.25</v>
      </c>
      <c r="G28" s="10">
        <f t="shared" si="4"/>
        <v>0</v>
      </c>
      <c r="H28" s="10">
        <f t="shared" si="4"/>
        <v>0</v>
      </c>
      <c r="I28" s="10">
        <f t="shared" si="4"/>
        <v>0</v>
      </c>
      <c r="J28" s="10">
        <v>0</v>
      </c>
      <c r="K28" s="10">
        <f>SUM(K30:K34)</f>
        <v>0</v>
      </c>
    </row>
    <row r="29" spans="1:11" ht="14.25">
      <c r="A29" s="16" t="s">
        <v>20</v>
      </c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ht="19.5" customHeight="1">
      <c r="A30" s="7" t="s">
        <v>21</v>
      </c>
      <c r="B30" s="8">
        <v>66261.68</v>
      </c>
      <c r="C30" s="8">
        <v>0</v>
      </c>
      <c r="D30" s="8">
        <v>2706</v>
      </c>
      <c r="E30" s="8">
        <f>B30+C30-D30</f>
        <v>63555.67999999999</v>
      </c>
      <c r="F30" s="8">
        <f>E30</f>
        <v>63555.67999999999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</row>
    <row r="31" spans="1:11" ht="24">
      <c r="A31" s="7" t="s">
        <v>22</v>
      </c>
      <c r="B31" s="8">
        <v>464337.08</v>
      </c>
      <c r="C31" s="9">
        <v>0</v>
      </c>
      <c r="D31" s="9">
        <f>400020.13+6058.5</f>
        <v>406078.63</v>
      </c>
      <c r="E31" s="8">
        <f>B31+C31-D31</f>
        <v>58258.45000000001</v>
      </c>
      <c r="F31" s="8">
        <f>E31</f>
        <v>58258.45000000001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</row>
    <row r="32" spans="1:11" ht="36">
      <c r="A32" s="7" t="s">
        <v>29</v>
      </c>
      <c r="B32" s="8">
        <v>18490.32</v>
      </c>
      <c r="C32" s="8">
        <v>0</v>
      </c>
      <c r="D32" s="8">
        <v>0</v>
      </c>
      <c r="E32" s="8">
        <f>B32+C32-D32</f>
        <v>18490.32</v>
      </c>
      <c r="F32" s="8">
        <f>E32</f>
        <v>18490.32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</row>
    <row r="33" spans="1:13" ht="42" customHeight="1">
      <c r="A33" s="7" t="s">
        <v>23</v>
      </c>
      <c r="B33" s="8">
        <v>8046.8</v>
      </c>
      <c r="C33" s="8">
        <v>0</v>
      </c>
      <c r="D33" s="8">
        <v>0</v>
      </c>
      <c r="E33" s="8">
        <f>B33+C33-D33</f>
        <v>8046.8</v>
      </c>
      <c r="F33" s="8">
        <f>E33</f>
        <v>8046.8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4"/>
      <c r="M33" s="5"/>
    </row>
    <row r="34" spans="1:11" ht="24">
      <c r="A34" s="7" t="s">
        <v>24</v>
      </c>
      <c r="B34" s="8">
        <v>2948</v>
      </c>
      <c r="C34" s="8">
        <v>0</v>
      </c>
      <c r="D34" s="8">
        <v>0</v>
      </c>
      <c r="E34" s="8">
        <f>B34+C34-D34</f>
        <v>2948</v>
      </c>
      <c r="F34" s="8">
        <f>E34</f>
        <v>2948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</row>
    <row r="35" spans="1:11" ht="54" customHeight="1">
      <c r="A35" s="18" t="s">
        <v>30</v>
      </c>
      <c r="B35" s="10">
        <f aca="true" t="shared" si="5" ref="B35:I35">B37</f>
        <v>104193.27</v>
      </c>
      <c r="C35" s="10">
        <f>SUM(C37:C38)</f>
        <v>31272.83</v>
      </c>
      <c r="D35" s="10">
        <f>SUM(D37:D38)</f>
        <v>0</v>
      </c>
      <c r="E35" s="10">
        <f>SUM(E37:E38)</f>
        <v>135466.1</v>
      </c>
      <c r="F35" s="10">
        <f t="shared" si="5"/>
        <v>104193.27</v>
      </c>
      <c r="G35" s="10">
        <f t="shared" si="5"/>
        <v>0</v>
      </c>
      <c r="H35" s="10">
        <f t="shared" si="5"/>
        <v>0</v>
      </c>
      <c r="I35" s="10">
        <f t="shared" si="5"/>
        <v>0</v>
      </c>
      <c r="J35" s="10">
        <v>0</v>
      </c>
      <c r="K35" s="10">
        <f>K37</f>
        <v>0</v>
      </c>
    </row>
    <row r="36" spans="1:11" ht="15" customHeight="1">
      <c r="A36" s="16" t="s">
        <v>31</v>
      </c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ht="19.5" customHeight="1">
      <c r="A37" s="7" t="s">
        <v>21</v>
      </c>
      <c r="B37" s="8">
        <v>104193.27</v>
      </c>
      <c r="C37" s="8">
        <v>0</v>
      </c>
      <c r="D37" s="8">
        <v>0</v>
      </c>
      <c r="E37" s="8">
        <f>B37+C37-D37</f>
        <v>104193.27</v>
      </c>
      <c r="F37" s="8">
        <f>E37</f>
        <v>104193.27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</row>
    <row r="38" spans="1:11" ht="24.75" customHeight="1">
      <c r="A38" s="7" t="s">
        <v>22</v>
      </c>
      <c r="B38" s="8">
        <v>0</v>
      </c>
      <c r="C38" s="9">
        <f>13215.08+18057.75</f>
        <v>31272.83</v>
      </c>
      <c r="D38" s="9">
        <v>0</v>
      </c>
      <c r="E38" s="8">
        <f>B38+C38-D38</f>
        <v>31272.83</v>
      </c>
      <c r="F38" s="8">
        <f>E38</f>
        <v>31272.83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</row>
    <row r="39" spans="1:11" ht="14.25">
      <c r="A39" s="6" t="s">
        <v>8</v>
      </c>
      <c r="B39" s="6" t="s">
        <v>9</v>
      </c>
      <c r="C39" s="6" t="s">
        <v>10</v>
      </c>
      <c r="D39" s="6" t="s">
        <v>11</v>
      </c>
      <c r="E39" s="6" t="s">
        <v>12</v>
      </c>
      <c r="F39" s="6" t="s">
        <v>13</v>
      </c>
      <c r="G39" s="6" t="s">
        <v>14</v>
      </c>
      <c r="H39" s="6" t="s">
        <v>15</v>
      </c>
      <c r="I39" s="6" t="s">
        <v>16</v>
      </c>
      <c r="J39" s="6" t="s">
        <v>17</v>
      </c>
      <c r="K39" s="6" t="s">
        <v>18</v>
      </c>
    </row>
    <row r="40" spans="1:11" ht="40.5" customHeight="1">
      <c r="A40" s="15" t="s">
        <v>32</v>
      </c>
      <c r="B40" s="10">
        <f aca="true" t="shared" si="6" ref="B40:I40">SUM(B42:B44)</f>
        <v>147660.50000000003</v>
      </c>
      <c r="C40" s="10">
        <f>SUM(C42:C44)</f>
        <v>1661455.5</v>
      </c>
      <c r="D40" s="10">
        <f t="shared" si="6"/>
        <v>7826.77</v>
      </c>
      <c r="E40" s="10">
        <f t="shared" si="6"/>
        <v>1801289.23</v>
      </c>
      <c r="F40" s="10">
        <f t="shared" si="6"/>
        <v>1801289.23</v>
      </c>
      <c r="G40" s="10">
        <f t="shared" si="6"/>
        <v>0</v>
      </c>
      <c r="H40" s="10">
        <f t="shared" si="6"/>
        <v>0</v>
      </c>
      <c r="I40" s="10">
        <f t="shared" si="6"/>
        <v>0</v>
      </c>
      <c r="J40" s="10">
        <v>0</v>
      </c>
      <c r="K40" s="10">
        <f>SUM(K42:K44)</f>
        <v>0</v>
      </c>
    </row>
    <row r="41" spans="1:11" ht="14.25">
      <c r="A41" s="16" t="s">
        <v>20</v>
      </c>
      <c r="B41" s="8"/>
      <c r="C41" s="8"/>
      <c r="D41" s="8"/>
      <c r="E41" s="10"/>
      <c r="F41" s="8"/>
      <c r="G41" s="8"/>
      <c r="H41" s="8"/>
      <c r="I41" s="8"/>
      <c r="J41" s="8"/>
      <c r="K41" s="8"/>
    </row>
    <row r="42" spans="1:11" ht="22.5" customHeight="1">
      <c r="A42" s="7" t="s">
        <v>21</v>
      </c>
      <c r="B42" s="8">
        <v>74344.41</v>
      </c>
      <c r="C42" s="8">
        <v>1516236.72</v>
      </c>
      <c r="D42" s="8">
        <v>0</v>
      </c>
      <c r="E42" s="8">
        <f>B42+C42-D42</f>
        <v>1590581.13</v>
      </c>
      <c r="F42" s="8">
        <f>E42</f>
        <v>1590581.13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</row>
    <row r="43" spans="1:11" ht="24">
      <c r="A43" s="7" t="s">
        <v>22</v>
      </c>
      <c r="B43" s="8">
        <v>63379.05</v>
      </c>
      <c r="C43" s="9">
        <v>91898.28</v>
      </c>
      <c r="D43" s="9">
        <v>0</v>
      </c>
      <c r="E43" s="8">
        <f>B43+C43-D43</f>
        <v>155277.33000000002</v>
      </c>
      <c r="F43" s="8">
        <f>E43</f>
        <v>155277.33000000002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</row>
    <row r="44" spans="1:11" ht="24">
      <c r="A44" s="7" t="s">
        <v>24</v>
      </c>
      <c r="B44" s="8">
        <v>9937.04</v>
      </c>
      <c r="C44" s="8">
        <v>53320.5</v>
      </c>
      <c r="D44" s="8">
        <v>7826.77</v>
      </c>
      <c r="E44" s="8">
        <f>B44+C44-D44</f>
        <v>55430.770000000004</v>
      </c>
      <c r="F44" s="8">
        <f>E44</f>
        <v>55430.770000000004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</row>
    <row r="45" spans="1:11" ht="26.25" customHeight="1">
      <c r="A45" s="15" t="s">
        <v>33</v>
      </c>
      <c r="B45" s="10">
        <f aca="true" t="shared" si="7" ref="B45:I45">B47</f>
        <v>221996.49</v>
      </c>
      <c r="C45" s="10">
        <f>C47</f>
        <v>61621.5</v>
      </c>
      <c r="D45" s="10">
        <f t="shared" si="7"/>
        <v>19495.84</v>
      </c>
      <c r="E45" s="10">
        <f t="shared" si="7"/>
        <v>264122.14999999997</v>
      </c>
      <c r="F45" s="10">
        <f t="shared" si="7"/>
        <v>264122.14999999997</v>
      </c>
      <c r="G45" s="10">
        <f t="shared" si="7"/>
        <v>0</v>
      </c>
      <c r="H45" s="10">
        <f t="shared" si="7"/>
        <v>0</v>
      </c>
      <c r="I45" s="10">
        <f t="shared" si="7"/>
        <v>0</v>
      </c>
      <c r="J45" s="10">
        <v>0</v>
      </c>
      <c r="K45" s="10">
        <f>K47</f>
        <v>3800</v>
      </c>
    </row>
    <row r="46" spans="1:11" ht="15" customHeight="1">
      <c r="A46" s="16" t="s">
        <v>20</v>
      </c>
      <c r="B46" s="8"/>
      <c r="C46" s="8"/>
      <c r="D46" s="8"/>
      <c r="E46" s="10"/>
      <c r="F46" s="8"/>
      <c r="G46" s="8"/>
      <c r="H46" s="8"/>
      <c r="I46" s="8"/>
      <c r="J46" s="8"/>
      <c r="K46" s="8"/>
    </row>
    <row r="47" spans="1:11" ht="19.5" customHeight="1">
      <c r="A47" s="7" t="s">
        <v>21</v>
      </c>
      <c r="B47" s="8">
        <v>221996.49</v>
      </c>
      <c r="C47" s="8">
        <v>61621.5</v>
      </c>
      <c r="D47" s="8">
        <v>19495.84</v>
      </c>
      <c r="E47" s="8">
        <f>B47+C47-D47</f>
        <v>264122.14999999997</v>
      </c>
      <c r="F47" s="8">
        <f>E47</f>
        <v>264122.14999999997</v>
      </c>
      <c r="G47" s="8">
        <v>0</v>
      </c>
      <c r="H47" s="8">
        <v>0</v>
      </c>
      <c r="I47" s="8">
        <v>0</v>
      </c>
      <c r="J47" s="8">
        <v>0</v>
      </c>
      <c r="K47" s="8">
        <f>3800</f>
        <v>3800</v>
      </c>
    </row>
    <row r="48" spans="1:11" ht="90" customHeight="1">
      <c r="A48" s="18" t="s">
        <v>34</v>
      </c>
      <c r="B48" s="10">
        <f aca="true" t="shared" si="8" ref="B48:I48">B50+B52</f>
        <v>86582.81</v>
      </c>
      <c r="C48" s="10">
        <f>SUM(C50:C52)</f>
        <v>2299.7</v>
      </c>
      <c r="D48" s="10">
        <f>SUM(D50:D52)</f>
        <v>6405</v>
      </c>
      <c r="E48" s="10">
        <f>SUM(E50:E52)</f>
        <v>82477.51</v>
      </c>
      <c r="F48" s="10">
        <f>F50+F52</f>
        <v>80177.81</v>
      </c>
      <c r="G48" s="10">
        <f t="shared" si="8"/>
        <v>0</v>
      </c>
      <c r="H48" s="10">
        <f t="shared" si="8"/>
        <v>0</v>
      </c>
      <c r="I48" s="10">
        <f t="shared" si="8"/>
        <v>0</v>
      </c>
      <c r="J48" s="10">
        <v>0</v>
      </c>
      <c r="K48" s="10">
        <f>K50+K52</f>
        <v>0</v>
      </c>
    </row>
    <row r="49" spans="1:11" ht="14.25">
      <c r="A49" s="16" t="s">
        <v>20</v>
      </c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 ht="19.5" customHeight="1">
      <c r="A50" s="7" t="s">
        <v>21</v>
      </c>
      <c r="B50" s="8">
        <v>75877.81</v>
      </c>
      <c r="C50" s="8">
        <v>0</v>
      </c>
      <c r="D50" s="8">
        <v>0</v>
      </c>
      <c r="E50" s="8">
        <f>B50+C50-D50</f>
        <v>75877.81</v>
      </c>
      <c r="F50" s="8">
        <f>E50</f>
        <v>75877.81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</row>
    <row r="51" spans="1:11" ht="24">
      <c r="A51" s="7" t="s">
        <v>22</v>
      </c>
      <c r="B51" s="8">
        <v>0</v>
      </c>
      <c r="C51" s="9">
        <v>2299.7</v>
      </c>
      <c r="D51" s="9">
        <v>0</v>
      </c>
      <c r="E51" s="8">
        <f>B51+C51-D51</f>
        <v>2299.7</v>
      </c>
      <c r="F51" s="8">
        <f>E51</f>
        <v>2299.7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</row>
    <row r="52" spans="1:11" ht="36">
      <c r="A52" s="7" t="s">
        <v>23</v>
      </c>
      <c r="B52" s="8">
        <v>10705</v>
      </c>
      <c r="C52" s="8">
        <v>0</v>
      </c>
      <c r="D52" s="8">
        <v>6405</v>
      </c>
      <c r="E52" s="8">
        <f>B52+C52-D52</f>
        <v>4300</v>
      </c>
      <c r="F52" s="8">
        <f>E52</f>
        <v>4300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</row>
    <row r="53" spans="1:11" ht="27.75" customHeight="1">
      <c r="A53" s="15" t="s">
        <v>35</v>
      </c>
      <c r="B53" s="10">
        <f aca="true" t="shared" si="9" ref="B53:K53">B6+B12+B18+B28+B35+B40+B45+B48+B23</f>
        <v>70116363.66999999</v>
      </c>
      <c r="C53" s="10">
        <f t="shared" si="9"/>
        <v>5895549.65</v>
      </c>
      <c r="D53" s="10">
        <f t="shared" si="9"/>
        <v>1626039.7400000002</v>
      </c>
      <c r="E53" s="10">
        <f t="shared" si="9"/>
        <v>74385873.58000001</v>
      </c>
      <c r="F53" s="10">
        <f t="shared" si="9"/>
        <v>73939637.17</v>
      </c>
      <c r="G53" s="10">
        <f t="shared" si="9"/>
        <v>386065</v>
      </c>
      <c r="H53" s="10">
        <f t="shared" si="9"/>
        <v>26598.879999999997</v>
      </c>
      <c r="I53" s="10">
        <f t="shared" si="9"/>
        <v>0</v>
      </c>
      <c r="J53" s="10">
        <f t="shared" si="9"/>
        <v>94078.68</v>
      </c>
      <c r="K53" s="10">
        <f t="shared" si="9"/>
        <v>160202.36000000002</v>
      </c>
    </row>
    <row r="54" spans="1:2" s="12" customFormat="1" ht="20.25" customHeight="1">
      <c r="A54" s="21"/>
      <c r="B54" s="21"/>
    </row>
    <row r="55" spans="2:5" ht="14.25">
      <c r="B55" s="11"/>
      <c r="C55" s="11"/>
      <c r="D55" s="11"/>
      <c r="E55" s="11"/>
    </row>
    <row r="56" spans="2:5" ht="14.25" customHeight="1">
      <c r="B56" s="13"/>
      <c r="C56" s="13"/>
      <c r="D56" s="13"/>
      <c r="E56" s="13"/>
    </row>
    <row r="57" ht="13.5" customHeight="1"/>
    <row r="58" spans="2:5" ht="12.75" customHeight="1">
      <c r="B58" s="13"/>
      <c r="C58" s="13"/>
      <c r="D58" s="13"/>
      <c r="E58" s="13"/>
    </row>
    <row r="59" ht="13.5" customHeight="1"/>
    <row r="60" spans="2:5" ht="13.5" customHeight="1">
      <c r="B60" s="13"/>
      <c r="C60" s="13"/>
      <c r="D60" s="13"/>
      <c r="E60" s="13"/>
    </row>
  </sheetData>
  <sheetProtection selectLockedCells="1" selectUnlockedCells="1"/>
  <mergeCells count="10">
    <mergeCell ref="A1:K1"/>
    <mergeCell ref="A54:B54"/>
    <mergeCell ref="J3:J4"/>
    <mergeCell ref="K3:K4"/>
    <mergeCell ref="A3:A4"/>
    <mergeCell ref="B3:B4"/>
    <mergeCell ref="C3:C4"/>
    <mergeCell ref="D3:D4"/>
    <mergeCell ref="E3:E4"/>
    <mergeCell ref="F3:I3"/>
  </mergeCells>
  <printOptions/>
  <pageMargins left="0.7086614173228347" right="0.7086614173228347" top="1.07" bottom="0.7480314960629921" header="0.6299212598425197" footer="0.31496062992125984"/>
  <pageSetup horizontalDpi="600" verticalDpi="600" orientation="landscape" paperSize="9" r:id="rId1"/>
  <headerFooter alignWithMargins="0">
    <oddHeader xml:space="preserve">&amp;R&amp;"Czcionka tekstu podstawowego,Pogrubiony"&amp;10Załącznik Nr 5&amp;"Czcionka tekstu podstawowego,Standardowy" do Zarządzenia Nr 121/2020 Burmistrza Miasta Radziejów z dnia 25 marca 2020 roku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2020-03-27T11:38:40Z</cp:lastPrinted>
  <dcterms:created xsi:type="dcterms:W3CDTF">2018-03-21T12:47:03Z</dcterms:created>
  <dcterms:modified xsi:type="dcterms:W3CDTF">2020-03-27T11:38:55Z</dcterms:modified>
  <cp:category/>
  <cp:version/>
  <cp:contentType/>
  <cp:contentStatus/>
</cp:coreProperties>
</file>