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58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Wpływy z opłat</t>
        </r>
      </text>
    </comment>
    <comment ref="A81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88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99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04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08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<sst xmlns="http://schemas.openxmlformats.org/spreadsheetml/2006/main" count="641" uniqueCount="275">
  <si>
    <t>Treść</t>
  </si>
  <si>
    <t>Dział</t>
  </si>
  <si>
    <t>Rozdział</t>
  </si>
  <si>
    <t>§</t>
  </si>
  <si>
    <t>Rolnictwo i łowiectwo</t>
  </si>
  <si>
    <t>Izby rolnicze</t>
  </si>
  <si>
    <t>Wypłaty gmin na rzecz izb rolniczych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</si>
  <si>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</si>
  <si>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</si>
  <si>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</si>
  <si>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</si>
  <si>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</si>
  <si>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</si>
  <si>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</si>
  <si>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</si>
  <si>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</si>
  <si>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Wpływy z opłat za zarząd, użyt.wiecz.</t>
  </si>
  <si>
    <t>Pozostała działalność</t>
  </si>
  <si>
    <t>Pozostałe odsetki</t>
  </si>
  <si>
    <t>Wydatki na zakupy  inwestycyjne jednostek budżetowych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</si>
  <si>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</si>
  <si>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</si>
  <si>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</si>
  <si>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</si>
  <si>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</si>
  <si>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</si>
  <si>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Odpisy na ZFŚS</t>
  </si>
  <si>
    <t>Rady Gmin</t>
  </si>
  <si>
    <t>Różne wydatki na rzecz osób fizycznych</t>
  </si>
  <si>
    <t>Urzędy gmin (miast i miast na pr. powiat)</t>
  </si>
  <si>
    <t>Dochody z najmu,dzierżaw. skład.mająt.</t>
  </si>
  <si>
    <t>Nagrody i wydat.  osob.nie zal.do wynag.</t>
  </si>
  <si>
    <t>Dodatkowe wynagrodzenia roczne</t>
  </si>
  <si>
    <t>Podróże służbowe krajowe</t>
  </si>
  <si>
    <t>Różne opłaty i składki</t>
  </si>
  <si>
    <t>Wydatki na zakupy inwestycyjne j.budżet.</t>
  </si>
  <si>
    <t>Urzędy naczelnych organów władzy</t>
  </si>
  <si>
    <t>Dotacje celowe na zadania zlecone</t>
  </si>
  <si>
    <t>Składki na ubezpieczenia społeczne</t>
  </si>
  <si>
    <t>Bezpieczeństwo publiczne i ochrona przeciwpożarowa</t>
  </si>
  <si>
    <t>Ochotnicze straże pożarne</t>
  </si>
  <si>
    <t>Obrona cywilna</t>
  </si>
  <si>
    <t>Podatek od dział.gosp.os.fiz.opłacany w formie karty podatkowej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</si>
  <si>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</si>
  <si>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</si>
  <si>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</si>
  <si>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</si>
  <si>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</si>
  <si>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</si>
  <si>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 xml:space="preserve">Odsetki od nieterm.wpłat z tyt.pod.opłat </t>
  </si>
  <si>
    <t>Podatek od posiadania psów</t>
  </si>
  <si>
    <t>Wpływy z opłaty targowej</t>
  </si>
  <si>
    <t>Wpływy z innych opłat stan.dochód j.s.t.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</si>
  <si>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</si>
  <si>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</si>
  <si>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</si>
  <si>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</si>
  <si>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</si>
  <si>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</si>
  <si>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</si>
  <si>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Obsługa pap.wart.kredyt.i pożyczek j.s.t.</t>
  </si>
  <si>
    <t>Odsetki i dyskonto od papierów wartościowych , pożyczek i kredytów</t>
  </si>
  <si>
    <t>Wypłaty z tytułu poręczeń</t>
  </si>
  <si>
    <t>Różne rozliczenia</t>
  </si>
  <si>
    <t>Część oświatowa subwencji ogólnej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</si>
  <si>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</si>
  <si>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</si>
  <si>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</si>
  <si>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</si>
  <si>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</si>
  <si>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Nagrody i wyd. osob. nie zal.do wynag.</t>
  </si>
  <si>
    <t>Zakup pomocy naukowych i dydaktycz.</t>
  </si>
  <si>
    <t>Zakup usług zdrowotnych</t>
  </si>
  <si>
    <t>Nagrody i wydat. osob.nie zal.do wynag.</t>
  </si>
  <si>
    <t>Zakup pomocy naukowych i dydaktyczn.</t>
  </si>
  <si>
    <t>Gimnazja</t>
  </si>
  <si>
    <t>Dowożenie uczniów do szkół</t>
  </si>
  <si>
    <t>Ochrona zdrowia</t>
  </si>
  <si>
    <t>Przeciwdziałanie alkoholizmowi</t>
  </si>
  <si>
    <t>Świadczenia społeczne</t>
  </si>
  <si>
    <t>Składki na ubezpieczenie zdrowotne opłacane za osoby pobier.świad.społecz.</t>
  </si>
  <si>
    <t xml:space="preserve">Dotacje celowe otrzymane z budżetu państwa na zadania zlecone </t>
  </si>
  <si>
    <t xml:space="preserve">Składki na ubezpieczenia zdrowotne </t>
  </si>
  <si>
    <t>Zasiłki i pomoc w naturze</t>
  </si>
  <si>
    <t>Dotacje celowe otrzymane z budżetu państwa na zadania zlecone</t>
  </si>
  <si>
    <t>Dodatki mieszkaniowe</t>
  </si>
  <si>
    <t>Zasiłki rodzinne i pielęgnacyjne</t>
  </si>
  <si>
    <t>Ośrodki pomocy społecznej</t>
  </si>
  <si>
    <t>Usługi opiekuńcze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</si>
  <si>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</si>
  <si>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</si>
  <si>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</si>
  <si>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</si>
  <si>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</si>
  <si>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</si>
  <si>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Zieleń w miastach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</si>
  <si>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</si>
  <si>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</si>
  <si>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</si>
  <si>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</si>
  <si>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Dot.celowa otrzym.z powiatu na zadania bież.real.na post.porozum.między j.s.t.</t>
  </si>
  <si>
    <t>Dotacja podmiotowa z budżetu dla instytucji kultury</t>
  </si>
  <si>
    <t>Biblioteki</t>
  </si>
  <si>
    <t>Kultura fizyczna i sport</t>
  </si>
  <si>
    <t>Obiekty sportowe</t>
  </si>
  <si>
    <t>Dot. cel.z budżetu na fin.zadań zlecon. do real.poz.jedn.nie zal.do sek.fin.publ.</t>
  </si>
  <si>
    <t>Odpis na ZFŚS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</si>
  <si>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</si>
  <si>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</si>
  <si>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</si>
  <si>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</si>
  <si>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</si>
  <si>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</si>
  <si>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</si>
  <si>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</si>
  <si>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</si>
  <si>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</si>
  <si>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</si>
  <si>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Wpływy ze sprzedaży wyrob. i skł.majątkowych</t>
  </si>
  <si>
    <t>Wpływy z tyt.przekształ.prawa użyt.wiecz.</t>
  </si>
  <si>
    <t>4300</t>
  </si>
  <si>
    <t>Składki na FP</t>
  </si>
  <si>
    <t>3030</t>
  </si>
  <si>
    <t>4110</t>
  </si>
  <si>
    <t>4120</t>
  </si>
  <si>
    <t>4210</t>
  </si>
  <si>
    <t>Dotacja celowa na fin.zadań zleconych stowarzyszeniom</t>
  </si>
  <si>
    <t>2820</t>
  </si>
  <si>
    <t>4410</t>
  </si>
  <si>
    <t>8070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</si>
  <si>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</si>
  <si>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</si>
  <si>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</si>
  <si>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</si>
  <si>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</si>
  <si>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</si>
  <si>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</si>
  <si>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</si>
  <si>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4580</t>
  </si>
  <si>
    <t>Koszty postępowania sądowego i prokuratorskiego</t>
  </si>
  <si>
    <t>4610</t>
  </si>
  <si>
    <t>Podatek od towarów i usług VAT</t>
  </si>
  <si>
    <t>4530</t>
  </si>
  <si>
    <t>Wydatki inwestycyjne jedn.budżetowych</t>
  </si>
  <si>
    <t>Dotacja celowa przekazana gminie na zadania bieżące realizowane na podst.zawartych porozumień</t>
  </si>
  <si>
    <t>2310</t>
  </si>
  <si>
    <t>3020</t>
  </si>
  <si>
    <t>zł</t>
  </si>
  <si>
    <t>Dotacje celowe otrzymane z budżetu na real. zadań bieżących z  zakresu adm.rządowej</t>
  </si>
  <si>
    <t>Plan wg uchwały Nr XI/81/2004</t>
  </si>
  <si>
    <t>0970</t>
  </si>
  <si>
    <t>0470</t>
  </si>
  <si>
    <t>Dochody z tytułu najmu, dzierżawy składników majątkowych jst</t>
  </si>
  <si>
    <t>0750</t>
  </si>
  <si>
    <t>0920</t>
  </si>
  <si>
    <t>2010</t>
  </si>
  <si>
    <t>Dochody jst związane z realizacją zadań z zakresu administracji rządowej oraz innych zadań zleconych ustawami</t>
  </si>
  <si>
    <t>2360</t>
  </si>
  <si>
    <t xml:space="preserve">Wybory do Parlamentu Europejskiego </t>
  </si>
  <si>
    <t>75113</t>
  </si>
  <si>
    <t>Dochody od osób prawnych, osób fiz. i innych nie posiadających osobowości prawnej oraz wydatki związane z ich poborem</t>
  </si>
  <si>
    <t>0350</t>
  </si>
  <si>
    <t>0910</t>
  </si>
  <si>
    <t>Wpływy z pod.rolnego,leśnego,czyn.cyw.prawn od osób prawnych, podatku od spadków i  darowizn oraz podatków i opłat lokalnych</t>
  </si>
  <si>
    <t>Podatke od spadków i darowizn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</si>
  <si>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</si>
  <si>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</si>
  <si>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</si>
  <si>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</si>
  <si>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</si>
  <si>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</si>
  <si>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</si>
  <si>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</si>
  <si>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</si>
  <si>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</si>
  <si>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Wpływy z innych lokalnych opłat pobieranych przez jst na podst.odrębnych ustaw</t>
  </si>
  <si>
    <t>0490</t>
  </si>
  <si>
    <t>0010</t>
  </si>
  <si>
    <t>0590</t>
  </si>
  <si>
    <t>0020</t>
  </si>
  <si>
    <t>Część wyrównawcza subwencji ogólnej dla gmin</t>
  </si>
  <si>
    <t>75807</t>
  </si>
  <si>
    <t>2920</t>
  </si>
  <si>
    <t>Część równoważąca subwencji ogól. dla gmin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</si>
  <si>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</si>
  <si>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</si>
  <si>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</si>
  <si>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</si>
  <si>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</si>
  <si>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</si>
  <si>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</si>
  <si>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 xml:space="preserve">Zasiłki i pomoc w naturze oraz składki na ubezpieczenie społeczne </t>
  </si>
  <si>
    <t>85214</t>
  </si>
  <si>
    <t>85216</t>
  </si>
  <si>
    <t>85219</t>
  </si>
  <si>
    <t>Usługi opiekuńcze i specjalistyczne usługi opiekuńcze</t>
  </si>
  <si>
    <t>85228</t>
  </si>
  <si>
    <t>2320</t>
  </si>
  <si>
    <t>Wpływy z opłat</t>
  </si>
  <si>
    <t>0690</t>
  </si>
  <si>
    <t>Część rekompensująca subwencji ogólnej dla gmin</t>
  </si>
  <si>
    <t>75802</t>
  </si>
  <si>
    <t>Dotacje celowe z budżetu państwa na realizację zadań własnych</t>
  </si>
  <si>
    <t>Świadczenia rodzinne oraz składki na ubezpieczenie emerytalne i rentowe z ubezpieczenia społecznego</t>
  </si>
  <si>
    <t>85212</t>
  </si>
  <si>
    <t>Dotacje celowe z budżetu państwa na wydatki inwestycyjne</t>
  </si>
  <si>
    <t>6310</t>
  </si>
  <si>
    <t>Dotacje celowe otrzymane z funduszy celowych</t>
  </si>
  <si>
    <t>2440</t>
  </si>
  <si>
    <t>Pozostałe zadania z zakresu kultury</t>
  </si>
  <si>
    <t>92105</t>
  </si>
  <si>
    <t>Darowizny w formie pieniężnej</t>
  </si>
  <si>
    <t>0960</t>
  </si>
  <si>
    <t>4270</t>
  </si>
  <si>
    <t>Wpłaty na PFRON</t>
  </si>
  <si>
    <t>4140</t>
  </si>
  <si>
    <t>4280</t>
  </si>
  <si>
    <t>Dochody od osób prawnych, os.fiz.i innych jednostek organizacyjnych nie posiadających osobowości prawnej oraz wydatki związane z ich poborem</t>
  </si>
  <si>
    <t>756</t>
  </si>
  <si>
    <t>Wynagrodzenie agencyjno prowizyjne</t>
  </si>
  <si>
    <t>Pobór podatków, opłat i niepodatkowych należności budżetowych</t>
  </si>
  <si>
    <t>75647</t>
  </si>
  <si>
    <t>4100</t>
  </si>
  <si>
    <t>4220</t>
  </si>
  <si>
    <t>Zespoły ekonomiczno-administracyjne szkół</t>
  </si>
  <si>
    <t>80114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</si>
  <si>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</si>
  <si>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</si>
  <si>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</si>
  <si>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</si>
  <si>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</si>
  <si>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</si>
  <si>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</si>
  <si>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</si>
  <si>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</si>
  <si>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</si>
  <si>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Nagrody i wydatki osobowe nie zaliczane do wynagrodzeń</t>
  </si>
  <si>
    <t>Kwota należności na koniec 2004 roku</t>
  </si>
  <si>
    <t>2700</t>
  </si>
  <si>
    <t>6620</t>
  </si>
  <si>
    <t>% udział w wykonaniu dochodów ogółem</t>
  </si>
  <si>
    <t>754</t>
  </si>
  <si>
    <t>75412</t>
  </si>
  <si>
    <t>75805</t>
  </si>
  <si>
    <t xml:space="preserve">Wpływy z podatku dochod.od osób fizycznych </t>
  </si>
  <si>
    <t>2030</t>
  </si>
  <si>
    <t>85295</t>
  </si>
  <si>
    <t>2020</t>
  </si>
  <si>
    <t>92195</t>
  </si>
  <si>
    <t>2330</t>
  </si>
  <si>
    <t xml:space="preserve">% udział w wydatkach ogółem </t>
  </si>
  <si>
    <t xml:space="preserve">Środki na dofinansowanie zadań własnych bieżących gmin pozyskane z innych źródeł </t>
  </si>
  <si>
    <t>Dotacje celowe otrzymane z powiatu na inwestycje i zakupy inwestycyjne realizowane na podstawie porozumień między jst</t>
  </si>
  <si>
    <t xml:space="preserve">Dotacje celowe otrzymane z budżetu państwa na zadania bieżące realizowane przez gminę na podst. Porozumięń między organami adm. rządowej </t>
  </si>
  <si>
    <t>Dotacje celowe otrzymane od samorządu województwa na zadania bieżące realizowane na podstawie porozumień między jst</t>
  </si>
  <si>
    <t>Uzupełnienie subwencji ogólnej dla jst</t>
  </si>
  <si>
    <t>Wydatki na zakupy inwestycyjne jedn.budż.</t>
  </si>
  <si>
    <t>Wybory do Parlamentu Europejskiego</t>
  </si>
  <si>
    <t>Wydatki na zakupy inwestycyjne jednostek budż.</t>
  </si>
  <si>
    <t>75495</t>
  </si>
  <si>
    <t>3110</t>
  </si>
  <si>
    <t>Dotacje celowe przekazane dla powiatu na realizację bieżących zadań własnych realizowanych na podst.zawartych porozumień</t>
  </si>
  <si>
    <t>Placówki opiekuńczo-wychowawcze</t>
  </si>
  <si>
    <t>85201</t>
  </si>
  <si>
    <t>Świadczenia rodzinne oraz składki na ubezpieczenia emerytalne i rentowe z ubezpieczenia społecznego</t>
  </si>
  <si>
    <t>4010</t>
  </si>
  <si>
    <t>Dotacje celowe przekazane dla powiatu na realizację zadań bieżących na podstawie zawartych porozumień</t>
  </si>
  <si>
    <t xml:space="preserve">Wydatki na rzecz os.fizycznych nie zaliczane do wynagrodzeń </t>
  </si>
  <si>
    <t>4260</t>
  </si>
  <si>
    <t>2550</t>
  </si>
  <si>
    <t>Rozliczenia z tytułu poręczeń i gwarancji udzielonych przez SP lub j.s.t.</t>
  </si>
  <si>
    <t>Składki na ubezpieczenie zdrowotne opłacane za osoby pobierajace świad.społecz.</t>
  </si>
  <si>
    <t>0760</t>
  </si>
  <si>
    <t>0840</t>
  </si>
  <si>
    <t>85215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</si>
</sst>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4" fillId="2" borderId="1" xfId="18" applyNumberFormat="1" applyFont="1" applyFill="1" applyBorder="1" applyAlignment="1">
      <alignment horizontal="center" vertical="center"/>
      <protection/>
    </xf>
    <xf numFmtId="3" fontId="4" fillId="2" borderId="2" xfId="18" applyNumberFormat="1" applyFont="1" applyFill="1" applyBorder="1" applyAlignment="1">
      <alignment horizontal="center" vertical="center"/>
      <protection/>
    </xf>
    <xf numFmtId="49" fontId="1" fillId="2" borderId="3" xfId="18" applyNumberFormat="1" applyFont="1" applyFill="1" applyBorder="1" applyAlignment="1">
      <alignment horizontal="center" vertical="center" wrapText="1"/>
      <protection/>
    </xf>
    <xf numFmtId="3" fontId="1" fillId="2" borderId="4" xfId="18" applyNumberFormat="1" applyFont="1" applyFill="1" applyBorder="1" applyAlignment="1">
      <alignment horizontal="center" vertical="center" wrapText="1"/>
      <protection/>
    </xf>
    <xf numFmtId="3" fontId="4" fillId="2" borderId="2" xfId="18" applyNumberFormat="1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vertical="center"/>
      <protection/>
    </xf>
    <xf numFmtId="49" fontId="4" fillId="0" borderId="3" xfId="18" applyNumberFormat="1" applyFont="1" applyBorder="1" applyAlignment="1">
      <alignment horizontal="center" vertical="center"/>
      <protection/>
    </xf>
    <xf numFmtId="3" fontId="4" fillId="0" borderId="3" xfId="18" applyNumberFormat="1" applyFont="1" applyBorder="1" applyAlignment="1">
      <alignment horizontal="right" vertical="center"/>
      <protection/>
    </xf>
    <xf numFmtId="3" fontId="4" fillId="0" borderId="4" xfId="18" applyNumberFormat="1" applyFont="1" applyBorder="1" applyAlignment="1">
      <alignment vertical="center"/>
      <protection/>
    </xf>
    <xf numFmtId="3" fontId="4" fillId="0" borderId="3" xfId="18" applyNumberFormat="1" applyFont="1" applyBorder="1" applyAlignment="1">
      <alignment vertical="center"/>
      <protection/>
    </xf>
    <xf numFmtId="10" fontId="4" fillId="0" borderId="4" xfId="18" applyNumberFormat="1" applyFont="1" applyBorder="1" applyAlignment="1">
      <alignment vertical="center"/>
      <protection/>
    </xf>
    <xf numFmtId="3" fontId="1" fillId="0" borderId="3" xfId="18" applyNumberFormat="1" applyBorder="1">
      <alignment/>
      <protection/>
    </xf>
    <xf numFmtId="0" fontId="1" fillId="2" borderId="3" xfId="18" applyFill="1" applyBorder="1" applyAlignment="1">
      <alignment vertical="center"/>
      <protection/>
    </xf>
    <xf numFmtId="49" fontId="1" fillId="0" borderId="3" xfId="18" applyNumberFormat="1" applyBorder="1" applyAlignment="1">
      <alignment horizontal="center" vertical="center"/>
      <protection/>
    </xf>
    <xf numFmtId="3" fontId="1" fillId="0" borderId="3" xfId="18" applyNumberFormat="1" applyBorder="1" applyAlignment="1">
      <alignment horizontal="right" vertical="center"/>
      <protection/>
    </xf>
    <xf numFmtId="3" fontId="1" fillId="0" borderId="3" xfId="18" applyNumberFormat="1" applyBorder="1" applyAlignment="1">
      <alignment vertical="center"/>
      <protection/>
    </xf>
    <xf numFmtId="3" fontId="4" fillId="0" borderId="3" xfId="18" applyNumberFormat="1" applyFont="1" applyBorder="1">
      <alignment/>
      <protection/>
    </xf>
    <xf numFmtId="10" fontId="1" fillId="0" borderId="4" xfId="18" applyNumberFormat="1" applyFont="1" applyBorder="1" applyAlignment="1">
      <alignment vertical="center"/>
      <protection/>
    </xf>
    <xf numFmtId="0" fontId="1" fillId="2" borderId="3" xfId="18" applyFill="1" applyBorder="1" applyAlignment="1">
      <alignment vertical="center" wrapText="1"/>
      <protection/>
    </xf>
    <xf numFmtId="0" fontId="4" fillId="2" borderId="3" xfId="18" applyFont="1" applyFill="1" applyBorder="1" applyAlignment="1">
      <alignment vertical="center" wrapText="1"/>
      <protection/>
    </xf>
    <xf numFmtId="0" fontId="1" fillId="2" borderId="3" xfId="18" applyFont="1" applyFill="1" applyBorder="1" applyAlignment="1">
      <alignment vertical="center" wrapText="1"/>
      <protection/>
    </xf>
    <xf numFmtId="49" fontId="1" fillId="0" borderId="3" xfId="18" applyNumberFormat="1" applyFont="1" applyBorder="1" applyAlignment="1">
      <alignment horizontal="center" vertical="center"/>
      <protection/>
    </xf>
    <xf numFmtId="3" fontId="1" fillId="0" borderId="3" xfId="18" applyNumberFormat="1" applyFont="1" applyBorder="1" applyAlignment="1">
      <alignment horizontal="right" vertical="center"/>
      <protection/>
    </xf>
    <xf numFmtId="3" fontId="1" fillId="0" borderId="3" xfId="18" applyNumberFormat="1" applyFont="1" applyBorder="1" applyAlignment="1">
      <alignment vertical="center"/>
      <protection/>
    </xf>
    <xf numFmtId="3" fontId="1" fillId="0" borderId="3" xfId="18" applyNumberFormat="1" applyFont="1" applyBorder="1">
      <alignment/>
      <protection/>
    </xf>
    <xf numFmtId="0" fontId="4" fillId="2" borderId="3" xfId="18" applyFont="1" applyFill="1" applyBorder="1" applyAlignment="1">
      <alignment vertical="center" wrapText="1"/>
      <protection/>
    </xf>
    <xf numFmtId="49" fontId="4" fillId="2" borderId="3" xfId="18" applyNumberFormat="1" applyFont="1" applyFill="1" applyBorder="1" applyAlignment="1">
      <alignment horizontal="center" vertical="center"/>
      <protection/>
    </xf>
    <xf numFmtId="3" fontId="4" fillId="2" borderId="3" xfId="18" applyNumberFormat="1" applyFont="1" applyFill="1" applyBorder="1" applyAlignment="1">
      <alignment horizontal="right" vertical="center"/>
      <protection/>
    </xf>
    <xf numFmtId="3" fontId="1" fillId="0" borderId="3" xfId="18" applyNumberFormat="1" applyFont="1" applyBorder="1" applyAlignment="1">
      <alignment horizontal="right" vertical="center"/>
      <protection/>
    </xf>
    <xf numFmtId="49" fontId="1" fillId="0" borderId="3" xfId="18" applyNumberFormat="1" applyFont="1" applyBorder="1" applyAlignment="1">
      <alignment horizontal="center" vertical="center"/>
      <protection/>
    </xf>
    <xf numFmtId="0" fontId="1" fillId="2" borderId="3" xfId="18" applyFont="1" applyFill="1" applyBorder="1" applyAlignment="1">
      <alignment vertical="center"/>
      <protection/>
    </xf>
    <xf numFmtId="0" fontId="1" fillId="2" borderId="3" xfId="18" applyFont="1" applyFill="1" applyBorder="1" applyAlignment="1">
      <alignment vertical="center" wrapText="1"/>
      <protection/>
    </xf>
    <xf numFmtId="0" fontId="7" fillId="2" borderId="3" xfId="18" applyFont="1" applyFill="1" applyBorder="1" applyAlignment="1">
      <alignment vertical="center" wrapText="1"/>
      <protection/>
    </xf>
    <xf numFmtId="49" fontId="4" fillId="2" borderId="3" xfId="19" applyNumberFormat="1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vertical="center"/>
      <protection/>
    </xf>
    <xf numFmtId="49" fontId="4" fillId="0" borderId="3" xfId="19" applyNumberFormat="1" applyFont="1" applyBorder="1" applyAlignment="1">
      <alignment horizontal="center" vertical="center"/>
      <protection/>
    </xf>
    <xf numFmtId="3" fontId="4" fillId="0" borderId="3" xfId="19" applyNumberFormat="1" applyFont="1" applyBorder="1" applyAlignment="1">
      <alignment horizontal="right" vertical="center"/>
      <protection/>
    </xf>
    <xf numFmtId="3" fontId="4" fillId="0" borderId="3" xfId="19" applyNumberFormat="1" applyFont="1" applyBorder="1" applyAlignment="1">
      <alignment vertical="center"/>
      <protection/>
    </xf>
    <xf numFmtId="10" fontId="4" fillId="0" borderId="3" xfId="19" applyNumberFormat="1" applyFont="1" applyBorder="1" applyAlignment="1">
      <alignment vertical="center"/>
      <protection/>
    </xf>
    <xf numFmtId="0" fontId="1" fillId="2" borderId="3" xfId="19" applyFill="1" applyBorder="1" applyAlignment="1">
      <alignment vertical="center"/>
      <protection/>
    </xf>
    <xf numFmtId="49" fontId="1" fillId="0" borderId="3" xfId="19" applyNumberFormat="1" applyBorder="1" applyAlignment="1">
      <alignment horizontal="center" vertical="center"/>
      <protection/>
    </xf>
    <xf numFmtId="3" fontId="1" fillId="0" borderId="3" xfId="19" applyNumberFormat="1" applyBorder="1" applyAlignment="1">
      <alignment horizontal="right" vertical="center"/>
      <protection/>
    </xf>
    <xf numFmtId="3" fontId="1" fillId="0" borderId="3" xfId="19" applyNumberFormat="1" applyBorder="1" applyAlignment="1">
      <alignment vertical="center"/>
      <protection/>
    </xf>
    <xf numFmtId="0" fontId="1" fillId="2" borderId="3" xfId="19" applyFill="1" applyBorder="1" applyAlignment="1">
      <alignment vertical="center" wrapText="1"/>
      <protection/>
    </xf>
    <xf numFmtId="3" fontId="1" fillId="0" borderId="3" xfId="19" applyNumberFormat="1" applyFont="1" applyBorder="1" applyAlignment="1">
      <alignment vertical="center"/>
      <protection/>
    </xf>
    <xf numFmtId="0" fontId="4" fillId="2" borderId="3" xfId="19" applyFont="1" applyFill="1" applyBorder="1" applyAlignment="1">
      <alignment vertical="center" wrapText="1"/>
      <protection/>
    </xf>
    <xf numFmtId="0" fontId="5" fillId="2" borderId="3" xfId="19" applyFont="1" applyFill="1" applyBorder="1" applyAlignment="1">
      <alignment vertic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horizontal="right" vertical="center"/>
      <protection/>
    </xf>
    <xf numFmtId="0" fontId="7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0" fontId="8" fillId="2" borderId="3" xfId="19" applyFont="1" applyFill="1" applyBorder="1" applyAlignment="1">
      <alignment vertical="center" wrapText="1"/>
      <protection/>
    </xf>
    <xf numFmtId="49" fontId="9" fillId="2" borderId="3" xfId="19" applyNumberFormat="1" applyFont="1" applyFill="1" applyBorder="1" applyAlignment="1">
      <alignment horizontal="center" vertical="center"/>
      <protection/>
    </xf>
    <xf numFmtId="3" fontId="9" fillId="2" borderId="3" xfId="19" applyNumberFormat="1" applyFont="1" applyFill="1" applyBorder="1" applyAlignment="1">
      <alignment horizontal="right" vertical="center"/>
      <protection/>
    </xf>
    <xf numFmtId="3" fontId="1" fillId="0" borderId="3" xfId="18" applyNumberFormat="1" applyBorder="1" applyAlignment="1">
      <alignment horizontal="center"/>
      <protection/>
    </xf>
    <xf numFmtId="0" fontId="5" fillId="2" borderId="5" xfId="18" applyFont="1" applyFill="1" applyBorder="1" applyAlignment="1">
      <alignment horizontal="center" vertical="center"/>
      <protection/>
    </xf>
    <xf numFmtId="0" fontId="5" fillId="2" borderId="6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1" fillId="0" borderId="3" xfId="18" applyNumberFormat="1" applyFont="1" applyBorder="1" applyAlignment="1">
      <alignment vertical="center"/>
      <protection/>
    </xf>
    <xf numFmtId="3" fontId="1" fillId="0" borderId="3" xfId="18" applyNumberFormat="1" applyFont="1" applyBorder="1">
      <alignment/>
      <protection/>
    </xf>
    <xf numFmtId="0" fontId="1" fillId="2" borderId="3" xfId="19" applyFont="1" applyFill="1" applyBorder="1" applyAlignment="1">
      <alignment vertic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0" fontId="1" fillId="2" borderId="3" xfId="19" applyFont="1" applyFill="1" applyBorder="1" applyAlignment="1">
      <alignment vertical="center"/>
      <protection/>
    </xf>
    <xf numFmtId="0" fontId="12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3" fontId="1" fillId="0" borderId="3" xfId="19" applyNumberFormat="1" applyFont="1" applyBorder="1" applyAlignment="1">
      <alignment horizontal="right" vertical="center"/>
      <protection/>
    </xf>
    <xf numFmtId="3" fontId="1" fillId="0" borderId="3" xfId="19" applyNumberFormat="1" applyFont="1" applyBorder="1" applyAlignment="1">
      <alignment vertical="center"/>
      <protection/>
    </xf>
    <xf numFmtId="10" fontId="1" fillId="0" borderId="3" xfId="19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0" fontId="4" fillId="2" borderId="1" xfId="19" applyFont="1" applyFill="1" applyBorder="1" applyAlignment="1">
      <alignment horizontal="center" vertical="center" wrapText="1"/>
      <protection/>
    </xf>
    <xf numFmtId="3" fontId="4" fillId="0" borderId="4" xfId="18" applyNumberFormat="1" applyFont="1" applyBorder="1">
      <alignment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49" fontId="14" fillId="0" borderId="3" xfId="18" applyNumberFormat="1" applyFont="1" applyBorder="1" applyAlignment="1">
      <alignment horizontal="center" vertical="center"/>
      <protection/>
    </xf>
    <xf numFmtId="0" fontId="14" fillId="2" borderId="3" xfId="18" applyFont="1" applyFill="1" applyBorder="1" applyAlignment="1">
      <alignment vertical="center" wrapText="1"/>
      <protection/>
    </xf>
    <xf numFmtId="10" fontId="8" fillId="0" borderId="3" xfId="19" applyNumberFormat="1" applyFont="1" applyBorder="1" applyAlignment="1">
      <alignment vertical="center"/>
      <protection/>
    </xf>
    <xf numFmtId="0" fontId="4" fillId="2" borderId="3" xfId="19" applyFont="1" applyFill="1" applyBorder="1" applyAlignment="1">
      <alignment vertical="center" wrapText="1"/>
      <protection/>
    </xf>
    <xf numFmtId="49" fontId="1" fillId="0" borderId="3" xfId="19" applyNumberFormat="1" applyFont="1" applyBorder="1" applyAlignment="1">
      <alignment horizontal="center" vertical="center"/>
      <protection/>
    </xf>
    <xf numFmtId="2" fontId="1" fillId="0" borderId="3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horizontal="right" vertical="center"/>
      <protection/>
    </xf>
    <xf numFmtId="10" fontId="1" fillId="0" borderId="3" xfId="19" applyNumberFormat="1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4" fillId="2" borderId="3" xfId="19" applyFont="1" applyFill="1" applyBorder="1" applyAlignment="1">
      <alignment vertical="center"/>
      <protection/>
    </xf>
    <xf numFmtId="0" fontId="12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0" fontId="4" fillId="0" borderId="3" xfId="0" applyFont="1" applyBorder="1" applyAlignment="1">
      <alignment wrapText="1"/>
    </xf>
    <xf numFmtId="10" fontId="1" fillId="0" borderId="3" xfId="18" applyNumberFormat="1" applyFont="1" applyBorder="1" applyAlignment="1">
      <alignment vertical="center"/>
      <protection/>
    </xf>
    <xf numFmtId="49" fontId="4" fillId="2" borderId="7" xfId="18" applyNumberFormat="1" applyFont="1" applyFill="1" applyBorder="1" applyAlignment="1">
      <alignment horizontal="center" vertical="center"/>
      <protection/>
    </xf>
    <xf numFmtId="0" fontId="1" fillId="2" borderId="2" xfId="18" applyFill="1" applyBorder="1" applyAlignment="1">
      <alignment horizontal="center" vertical="center"/>
      <protection/>
    </xf>
    <xf numFmtId="0" fontId="1" fillId="2" borderId="8" xfId="18" applyFill="1" applyBorder="1" applyAlignment="1">
      <alignment horizontal="center" vertical="center"/>
      <protection/>
    </xf>
    <xf numFmtId="0" fontId="1" fillId="2" borderId="1" xfId="18" applyFill="1" applyBorder="1" applyAlignment="1">
      <alignment horizontal="center" vertical="center" wrapText="1"/>
      <protection/>
    </xf>
    <xf numFmtId="0" fontId="1" fillId="2" borderId="4" xfId="18" applyFill="1" applyBorder="1" applyAlignment="1">
      <alignment horizontal="center" vertical="center"/>
      <protection/>
    </xf>
    <xf numFmtId="3" fontId="5" fillId="2" borderId="5" xfId="18" applyNumberFormat="1" applyFont="1" applyFill="1" applyBorder="1" applyAlignment="1">
      <alignment horizontal="center" vertical="center" wrapText="1"/>
      <protection/>
    </xf>
    <xf numFmtId="3" fontId="5" fillId="2" borderId="6" xfId="18" applyNumberFormat="1" applyFont="1" applyFill="1" applyBorder="1" applyAlignment="1">
      <alignment vertical="center"/>
      <protection/>
    </xf>
    <xf numFmtId="3" fontId="5" fillId="0" borderId="1" xfId="18" applyNumberFormat="1" applyFont="1" applyBorder="1" applyAlignment="1">
      <alignment horizontal="center" wrapText="1"/>
      <protection/>
    </xf>
    <xf numFmtId="0" fontId="0" fillId="0" borderId="4" xfId="0" applyBorder="1" applyAlignment="1">
      <alignment horizont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vertical="center"/>
      <protection/>
    </xf>
    <xf numFmtId="3" fontId="4" fillId="2" borderId="1" xfId="19" applyNumberFormat="1" applyFont="1" applyFill="1" applyBorder="1" applyAlignment="1">
      <alignment horizontal="center" vertical="center" wrapText="1"/>
      <protection/>
    </xf>
    <xf numFmtId="3" fontId="4" fillId="2" borderId="4" xfId="19" applyNumberFormat="1" applyFont="1" applyFill="1" applyBorder="1" applyAlignment="1">
      <alignment vertical="center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/>
      <protection/>
    </xf>
    <xf numFmtId="49" fontId="4" fillId="2" borderId="7" xfId="19" applyNumberFormat="1" applyFont="1" applyFill="1" applyBorder="1" applyAlignment="1">
      <alignment horizontal="center" vertical="center"/>
      <protection/>
    </xf>
    <xf numFmtId="0" fontId="1" fillId="2" borderId="2" xfId="19" applyFill="1" applyBorder="1" applyAlignment="1">
      <alignment horizontal="center" vertical="center"/>
      <protection/>
    </xf>
    <xf numFmtId="0" fontId="1" fillId="2" borderId="8" xfId="19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Wydatki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G56" sqref="G56"/>
    </sheetView>
  </sheetViews>
  <sheetFormatPr defaultColWidth="9.00390625" defaultRowHeight="12.75"/>
  <cols>
    <col min="1" max="1" width="44.75390625" style="0" customWidth="1"/>
    <col min="2" max="2" width="7.875" style="0" customWidth="1"/>
    <col min="5" max="5" width="10.75390625" style="0" customWidth="1"/>
    <col min="6" max="6" width="11.125" style="0" customWidth="1"/>
    <col min="7" max="7" width="12.375" style="0" customWidth="1"/>
    <col min="8" max="9" width="10.75390625" style="58" customWidth="1"/>
    <col min="10" max="10" width="11.625" style="0" customWidth="1"/>
  </cols>
  <sheetData>
    <row r="1" spans="1:10" ht="12.75">
      <c r="A1" s="90" t="s">
        <v>0</v>
      </c>
      <c r="B1" s="87" t="s">
        <v>113</v>
      </c>
      <c r="C1" s="88"/>
      <c r="D1" s="89"/>
      <c r="E1" s="92" t="s">
        <v>149</v>
      </c>
      <c r="F1" s="1" t="s">
        <v>114</v>
      </c>
      <c r="G1" s="2" t="s">
        <v>110</v>
      </c>
      <c r="H1" s="56" t="s">
        <v>116</v>
      </c>
      <c r="I1" s="56"/>
      <c r="J1" s="94" t="s">
        <v>237</v>
      </c>
    </row>
    <row r="2" spans="1:10" ht="45" customHeight="1">
      <c r="A2" s="91"/>
      <c r="B2" s="3" t="s">
        <v>1</v>
      </c>
      <c r="C2" s="3" t="s">
        <v>2</v>
      </c>
      <c r="D2" s="3" t="s">
        <v>3</v>
      </c>
      <c r="E2" s="93"/>
      <c r="F2" s="4" t="s">
        <v>115</v>
      </c>
      <c r="G2" s="5" t="s">
        <v>147</v>
      </c>
      <c r="H2" s="57" t="s">
        <v>117</v>
      </c>
      <c r="I2" s="57" t="s">
        <v>240</v>
      </c>
      <c r="J2" s="95"/>
    </row>
    <row r="3" spans="1:10" ht="12.75">
      <c r="A3" s="6" t="s">
        <v>7</v>
      </c>
      <c r="B3" s="7">
        <v>600</v>
      </c>
      <c r="C3" s="7"/>
      <c r="D3" s="7"/>
      <c r="E3" s="8">
        <v>500</v>
      </c>
      <c r="F3" s="9">
        <v>32240</v>
      </c>
      <c r="G3" s="10">
        <v>32311</v>
      </c>
      <c r="H3" s="11">
        <f>G3/F3</f>
        <v>1.0022022332506204</v>
      </c>
      <c r="I3" s="11">
        <f>G3/9321673</f>
        <v>0.0034662232841679813</v>
      </c>
      <c r="J3" s="71">
        <v>0</v>
      </c>
    </row>
    <row r="4" spans="1:10" ht="12.75">
      <c r="A4" s="13" t="s">
        <v>8</v>
      </c>
      <c r="B4" s="14"/>
      <c r="C4" s="14">
        <v>60016</v>
      </c>
      <c r="D4" s="14"/>
      <c r="E4" s="15">
        <v>500</v>
      </c>
      <c r="F4" s="16">
        <v>32240</v>
      </c>
      <c r="G4" s="16">
        <v>32311</v>
      </c>
      <c r="H4" s="18">
        <f aca="true" t="shared" si="0" ref="H4:H83">G4/F4</f>
        <v>1.0022022332506204</v>
      </c>
      <c r="I4" s="18">
        <f aca="true" t="shared" si="1" ref="I4:I73">G4/9321673</f>
        <v>0.0034662232841679813</v>
      </c>
      <c r="J4" s="55"/>
    </row>
    <row r="5" spans="1:10" ht="12.75">
      <c r="A5" s="13" t="s">
        <v>9</v>
      </c>
      <c r="B5" s="14"/>
      <c r="C5" s="14"/>
      <c r="D5" s="30" t="s">
        <v>150</v>
      </c>
      <c r="E5" s="15">
        <v>500</v>
      </c>
      <c r="F5" s="16">
        <v>1200</v>
      </c>
      <c r="G5" s="16">
        <v>1271</v>
      </c>
      <c r="H5" s="18">
        <f t="shared" si="0"/>
        <v>1.0591666666666666</v>
      </c>
      <c r="I5" s="18">
        <f t="shared" si="1"/>
        <v>0.00013634891504990575</v>
      </c>
      <c r="J5" s="12"/>
    </row>
    <row r="6" spans="1:10" ht="25.5">
      <c r="A6" s="32" t="s">
        <v>251</v>
      </c>
      <c r="B6" s="14"/>
      <c r="C6" s="14"/>
      <c r="D6" s="73" t="s">
        <v>238</v>
      </c>
      <c r="E6" s="15">
        <v>0</v>
      </c>
      <c r="F6" s="16">
        <v>2500</v>
      </c>
      <c r="G6" s="16">
        <v>2500</v>
      </c>
      <c r="H6" s="18">
        <f t="shared" si="0"/>
        <v>1</v>
      </c>
      <c r="I6" s="18">
        <f t="shared" si="1"/>
        <v>0.000268192201120979</v>
      </c>
      <c r="J6" s="12"/>
    </row>
    <row r="7" spans="1:10" ht="38.25">
      <c r="A7" s="32" t="s">
        <v>252</v>
      </c>
      <c r="B7" s="14"/>
      <c r="C7" s="14"/>
      <c r="D7" s="73" t="s">
        <v>239</v>
      </c>
      <c r="E7" s="15">
        <v>0</v>
      </c>
      <c r="F7" s="16">
        <v>28540</v>
      </c>
      <c r="G7" s="16">
        <v>28540</v>
      </c>
      <c r="H7" s="18">
        <f t="shared" si="0"/>
        <v>1</v>
      </c>
      <c r="I7" s="18">
        <f t="shared" si="1"/>
        <v>0.0030616821679970967</v>
      </c>
      <c r="J7" s="12"/>
    </row>
    <row r="8" spans="1:10" ht="12.75">
      <c r="A8" s="6" t="s">
        <v>14</v>
      </c>
      <c r="B8" s="7">
        <v>700</v>
      </c>
      <c r="C8" s="7"/>
      <c r="D8" s="7"/>
      <c r="E8" s="8">
        <f>SUM(E10:E14)</f>
        <v>155510</v>
      </c>
      <c r="F8" s="8">
        <f>SUM(F10:F14)</f>
        <v>213655</v>
      </c>
      <c r="G8" s="8">
        <f>SUM(G10:G15)</f>
        <v>220637</v>
      </c>
      <c r="H8" s="11">
        <f t="shared" si="0"/>
        <v>1.0326788514193443</v>
      </c>
      <c r="I8" s="11">
        <f t="shared" si="1"/>
        <v>0.02366924907149178</v>
      </c>
      <c r="J8" s="17">
        <v>101196</v>
      </c>
    </row>
    <row r="9" spans="1:10" ht="12.75">
      <c r="A9" s="13" t="s">
        <v>15</v>
      </c>
      <c r="B9" s="14"/>
      <c r="C9" s="14">
        <v>70005</v>
      </c>
      <c r="D9" s="14"/>
      <c r="E9" s="15">
        <f>SUM(E10:E14)</f>
        <v>155510</v>
      </c>
      <c r="F9" s="15">
        <f>SUM(F10:F14)</f>
        <v>213655</v>
      </c>
      <c r="G9" s="15">
        <f>SUM(G10:G15)</f>
        <v>220637</v>
      </c>
      <c r="H9" s="18">
        <f t="shared" si="0"/>
        <v>1.0326788514193443</v>
      </c>
      <c r="I9" s="18">
        <f t="shared" si="1"/>
        <v>0.02366924907149178</v>
      </c>
      <c r="J9" s="12">
        <v>101196</v>
      </c>
    </row>
    <row r="10" spans="1:10" ht="12.75">
      <c r="A10" s="13" t="s">
        <v>16</v>
      </c>
      <c r="B10" s="14"/>
      <c r="C10" s="14"/>
      <c r="D10" s="30" t="s">
        <v>151</v>
      </c>
      <c r="E10" s="29">
        <v>22750</v>
      </c>
      <c r="F10" s="16">
        <v>29250</v>
      </c>
      <c r="G10" s="16">
        <v>32477</v>
      </c>
      <c r="H10" s="18">
        <f t="shared" si="0"/>
        <v>1.1103247863247863</v>
      </c>
      <c r="I10" s="18">
        <f t="shared" si="1"/>
        <v>0.0034840312463224146</v>
      </c>
      <c r="J10" s="12">
        <v>26838</v>
      </c>
    </row>
    <row r="11" spans="1:10" ht="25.5">
      <c r="A11" s="32" t="s">
        <v>152</v>
      </c>
      <c r="B11" s="14"/>
      <c r="C11" s="14"/>
      <c r="D11" s="30" t="s">
        <v>153</v>
      </c>
      <c r="E11" s="29">
        <v>20760</v>
      </c>
      <c r="F11" s="16">
        <v>21405</v>
      </c>
      <c r="G11" s="16">
        <v>22336</v>
      </c>
      <c r="H11" s="18">
        <f t="shared" si="0"/>
        <v>1.043494510628358</v>
      </c>
      <c r="I11" s="18">
        <f t="shared" si="1"/>
        <v>0.0023961364016952752</v>
      </c>
      <c r="J11" s="12">
        <v>238</v>
      </c>
    </row>
    <row r="12" spans="1:10" ht="12.75">
      <c r="A12" s="13" t="s">
        <v>119</v>
      </c>
      <c r="B12" s="14"/>
      <c r="C12" s="14"/>
      <c r="D12" s="30" t="s">
        <v>272</v>
      </c>
      <c r="E12" s="29">
        <v>1000</v>
      </c>
      <c r="F12" s="16">
        <v>17000</v>
      </c>
      <c r="G12" s="16">
        <v>17121</v>
      </c>
      <c r="H12" s="18">
        <f t="shared" si="0"/>
        <v>1.0071176470588235</v>
      </c>
      <c r="I12" s="18">
        <f t="shared" si="1"/>
        <v>0.0018366874701569128</v>
      </c>
      <c r="J12" s="12">
        <v>14617</v>
      </c>
    </row>
    <row r="13" spans="1:10" ht="12.75">
      <c r="A13" s="13" t="s">
        <v>118</v>
      </c>
      <c r="B13" s="14"/>
      <c r="C13" s="14"/>
      <c r="D13" s="30" t="s">
        <v>273</v>
      </c>
      <c r="E13" s="15">
        <v>110000</v>
      </c>
      <c r="F13" s="16">
        <v>145000</v>
      </c>
      <c r="G13" s="16">
        <v>146643</v>
      </c>
      <c r="H13" s="18">
        <f t="shared" si="0"/>
        <v>1.0113310344827586</v>
      </c>
      <c r="I13" s="18">
        <f t="shared" si="1"/>
        <v>0.015731403579593493</v>
      </c>
      <c r="J13" s="12">
        <v>59503</v>
      </c>
    </row>
    <row r="14" spans="1:10" ht="12.75">
      <c r="A14" s="31" t="s">
        <v>18</v>
      </c>
      <c r="B14" s="14"/>
      <c r="C14" s="14"/>
      <c r="D14" s="30" t="s">
        <v>154</v>
      </c>
      <c r="E14" s="15">
        <v>1000</v>
      </c>
      <c r="F14" s="16">
        <v>1000</v>
      </c>
      <c r="G14" s="16">
        <v>1694</v>
      </c>
      <c r="H14" s="18">
        <f t="shared" si="0"/>
        <v>1.694</v>
      </c>
      <c r="I14" s="18">
        <f t="shared" si="1"/>
        <v>0.0001817270354795754</v>
      </c>
      <c r="J14" s="12"/>
    </row>
    <row r="15" spans="1:10" ht="12.75">
      <c r="A15" s="31" t="s">
        <v>9</v>
      </c>
      <c r="B15" s="14"/>
      <c r="C15" s="14"/>
      <c r="D15" s="30" t="s">
        <v>150</v>
      </c>
      <c r="E15" s="15">
        <v>0</v>
      </c>
      <c r="F15" s="16">
        <v>0</v>
      </c>
      <c r="G15" s="16">
        <v>366</v>
      </c>
      <c r="H15" s="18"/>
      <c r="I15" s="18">
        <f t="shared" si="1"/>
        <v>3.926333824411133E-05</v>
      </c>
      <c r="J15" s="12"/>
    </row>
    <row r="16" spans="1:10" ht="12.75">
      <c r="A16" s="6" t="s">
        <v>20</v>
      </c>
      <c r="B16" s="7">
        <v>750</v>
      </c>
      <c r="C16" s="7"/>
      <c r="D16" s="7"/>
      <c r="E16" s="8">
        <f>SUM(E18,E21)</f>
        <v>310600</v>
      </c>
      <c r="F16" s="10">
        <f>SUM(F18,F21)</f>
        <v>268500</v>
      </c>
      <c r="G16" s="10">
        <f>SUM(G18,G21)</f>
        <v>292130</v>
      </c>
      <c r="H16" s="11">
        <f t="shared" si="0"/>
        <v>1.0880074487895717</v>
      </c>
      <c r="I16" s="11">
        <f t="shared" si="1"/>
        <v>0.03133879508538864</v>
      </c>
      <c r="J16" s="17">
        <v>41133</v>
      </c>
    </row>
    <row r="17" spans="1:10" ht="12.75">
      <c r="A17" s="6"/>
      <c r="B17" s="7"/>
      <c r="C17" s="7"/>
      <c r="D17" s="7"/>
      <c r="E17" s="8"/>
      <c r="F17" s="10"/>
      <c r="G17" s="10"/>
      <c r="H17" s="11"/>
      <c r="I17" s="18">
        <f t="shared" si="1"/>
        <v>0</v>
      </c>
      <c r="J17" s="17"/>
    </row>
    <row r="18" spans="1:10" ht="12.75">
      <c r="A18" s="13" t="s">
        <v>21</v>
      </c>
      <c r="B18" s="14"/>
      <c r="C18" s="14">
        <v>75011</v>
      </c>
      <c r="D18" s="14"/>
      <c r="E18" s="15">
        <v>58600</v>
      </c>
      <c r="F18" s="16">
        <v>58700</v>
      </c>
      <c r="G18" s="16">
        <v>58996</v>
      </c>
      <c r="H18" s="18">
        <f t="shared" si="0"/>
        <v>1.0050425894378194</v>
      </c>
      <c r="I18" s="18">
        <f t="shared" si="1"/>
        <v>0.006328906838933311</v>
      </c>
      <c r="J18" s="12"/>
    </row>
    <row r="19" spans="1:10" ht="27" customHeight="1">
      <c r="A19" s="19" t="s">
        <v>148</v>
      </c>
      <c r="B19" s="14"/>
      <c r="C19" s="14"/>
      <c r="D19" s="30" t="s">
        <v>155</v>
      </c>
      <c r="E19" s="15">
        <v>58600</v>
      </c>
      <c r="F19" s="16">
        <v>58200</v>
      </c>
      <c r="G19" s="16">
        <v>58200</v>
      </c>
      <c r="H19" s="18">
        <f t="shared" si="0"/>
        <v>1</v>
      </c>
      <c r="I19" s="18">
        <f t="shared" si="1"/>
        <v>0.006243514442096392</v>
      </c>
      <c r="J19" s="12"/>
    </row>
    <row r="20" spans="1:10" ht="33.75" customHeight="1">
      <c r="A20" s="33" t="s">
        <v>156</v>
      </c>
      <c r="B20" s="14"/>
      <c r="C20" s="14"/>
      <c r="D20" s="30" t="s">
        <v>157</v>
      </c>
      <c r="E20" s="15">
        <v>400</v>
      </c>
      <c r="F20" s="16">
        <v>500</v>
      </c>
      <c r="G20" s="16">
        <v>796</v>
      </c>
      <c r="H20" s="18">
        <f t="shared" si="0"/>
        <v>1.592</v>
      </c>
      <c r="I20" s="18">
        <f t="shared" si="1"/>
        <v>8.539239683691973E-05</v>
      </c>
      <c r="J20" s="12"/>
    </row>
    <row r="21" spans="1:10" ht="12.75">
      <c r="A21" s="13" t="s">
        <v>29</v>
      </c>
      <c r="B21" s="14"/>
      <c r="C21" s="14">
        <v>75023</v>
      </c>
      <c r="D21" s="14"/>
      <c r="E21" s="15">
        <f>SUM(E22:E25)</f>
        <v>252000</v>
      </c>
      <c r="F21" s="15">
        <f>SUM(F22:F25)</f>
        <v>209800</v>
      </c>
      <c r="G21" s="15">
        <f>SUM(G22:G25)</f>
        <v>233134</v>
      </c>
      <c r="H21" s="18">
        <f t="shared" si="0"/>
        <v>1.1112202097235462</v>
      </c>
      <c r="I21" s="18">
        <f t="shared" si="1"/>
        <v>0.02500988824645533</v>
      </c>
      <c r="J21" s="12">
        <v>41133</v>
      </c>
    </row>
    <row r="22" spans="1:10" ht="12.75">
      <c r="A22" s="13" t="s">
        <v>30</v>
      </c>
      <c r="B22" s="14"/>
      <c r="C22" s="14"/>
      <c r="D22" s="30" t="s">
        <v>153</v>
      </c>
      <c r="E22" s="15">
        <v>252000</v>
      </c>
      <c r="F22" s="16">
        <v>200800</v>
      </c>
      <c r="G22" s="16">
        <v>218347</v>
      </c>
      <c r="H22" s="18">
        <f t="shared" si="0"/>
        <v>1.0873854581673308</v>
      </c>
      <c r="I22" s="18">
        <f t="shared" si="1"/>
        <v>0.023423585015264963</v>
      </c>
      <c r="J22" s="12">
        <v>41133</v>
      </c>
    </row>
    <row r="23" spans="1:10" ht="12.75">
      <c r="A23" s="31" t="s">
        <v>91</v>
      </c>
      <c r="B23" s="14"/>
      <c r="C23" s="14"/>
      <c r="D23" s="30" t="s">
        <v>187</v>
      </c>
      <c r="E23" s="15">
        <v>0</v>
      </c>
      <c r="F23" s="16">
        <v>2000</v>
      </c>
      <c r="G23" s="16">
        <v>2816</v>
      </c>
      <c r="H23" s="18">
        <f t="shared" si="0"/>
        <v>1.408</v>
      </c>
      <c r="I23" s="18">
        <f t="shared" si="1"/>
        <v>0.0003020916953426708</v>
      </c>
      <c r="J23" s="12"/>
    </row>
    <row r="24" spans="1:10" ht="12.75">
      <c r="A24" s="13" t="s">
        <v>18</v>
      </c>
      <c r="B24" s="14"/>
      <c r="C24" s="14"/>
      <c r="D24" s="30" t="s">
        <v>154</v>
      </c>
      <c r="E24" s="15">
        <v>0</v>
      </c>
      <c r="F24" s="16">
        <v>0</v>
      </c>
      <c r="G24" s="16">
        <v>3648</v>
      </c>
      <c r="H24" s="18"/>
      <c r="I24" s="18">
        <f t="shared" si="1"/>
        <v>0.0003913460598757326</v>
      </c>
      <c r="J24" s="12"/>
    </row>
    <row r="25" spans="1:10" ht="12.75">
      <c r="A25" s="13" t="s">
        <v>9</v>
      </c>
      <c r="B25" s="14"/>
      <c r="C25" s="14"/>
      <c r="D25" s="30" t="s">
        <v>150</v>
      </c>
      <c r="E25" s="15">
        <v>0</v>
      </c>
      <c r="F25" s="16">
        <v>7000</v>
      </c>
      <c r="G25" s="16">
        <v>8323</v>
      </c>
      <c r="H25" s="18">
        <f t="shared" si="0"/>
        <v>1.189</v>
      </c>
      <c r="I25" s="18">
        <f t="shared" si="1"/>
        <v>0.0008928654759719634</v>
      </c>
      <c r="J25" s="12"/>
    </row>
    <row r="26" spans="1:10" ht="12.75">
      <c r="A26" s="13"/>
      <c r="B26" s="14"/>
      <c r="C26" s="14"/>
      <c r="D26" s="14"/>
      <c r="E26" s="15"/>
      <c r="F26" s="16"/>
      <c r="G26" s="16"/>
      <c r="H26" s="18"/>
      <c r="I26" s="18">
        <f t="shared" si="1"/>
        <v>0</v>
      </c>
      <c r="J26" s="12"/>
    </row>
    <row r="27" spans="1:10" ht="12.75">
      <c r="A27" s="6" t="s">
        <v>36</v>
      </c>
      <c r="B27" s="7">
        <v>751</v>
      </c>
      <c r="C27" s="7"/>
      <c r="D27" s="7"/>
      <c r="E27" s="8">
        <v>1050</v>
      </c>
      <c r="F27" s="10">
        <f>SUM(F29,F31)</f>
        <v>9744</v>
      </c>
      <c r="G27" s="10">
        <f>SUM(G29,G31)</f>
        <v>9719</v>
      </c>
      <c r="H27" s="11">
        <f t="shared" si="0"/>
        <v>0.9974343185550082</v>
      </c>
      <c r="I27" s="11">
        <f t="shared" si="1"/>
        <v>0.0010426240010779182</v>
      </c>
      <c r="J27" s="17"/>
    </row>
    <row r="28" spans="1:10" ht="12.75">
      <c r="A28" s="6"/>
      <c r="B28" s="7"/>
      <c r="C28" s="7"/>
      <c r="D28" s="7"/>
      <c r="E28" s="8"/>
      <c r="F28" s="10"/>
      <c r="G28" s="10"/>
      <c r="H28" s="11"/>
      <c r="I28" s="18">
        <f t="shared" si="1"/>
        <v>0</v>
      </c>
      <c r="J28" s="17"/>
    </row>
    <row r="29" spans="1:10" ht="12.75">
      <c r="A29" s="13" t="s">
        <v>36</v>
      </c>
      <c r="B29" s="14"/>
      <c r="C29" s="14">
        <v>75101</v>
      </c>
      <c r="D29" s="14"/>
      <c r="E29" s="15">
        <v>1050</v>
      </c>
      <c r="F29" s="16">
        <v>1050</v>
      </c>
      <c r="G29" s="16">
        <v>1050</v>
      </c>
      <c r="H29" s="86">
        <f t="shared" si="0"/>
        <v>1</v>
      </c>
      <c r="I29" s="86">
        <f t="shared" si="1"/>
        <v>0.00011264072447081119</v>
      </c>
      <c r="J29" s="12"/>
    </row>
    <row r="30" spans="1:10" ht="12.75">
      <c r="A30" s="13" t="s">
        <v>37</v>
      </c>
      <c r="B30" s="14"/>
      <c r="C30" s="14"/>
      <c r="D30" s="30" t="s">
        <v>155</v>
      </c>
      <c r="E30" s="15">
        <v>1050</v>
      </c>
      <c r="F30" s="16">
        <v>1050</v>
      </c>
      <c r="G30" s="16">
        <v>1050</v>
      </c>
      <c r="H30" s="18">
        <f t="shared" si="0"/>
        <v>1</v>
      </c>
      <c r="I30" s="18">
        <f t="shared" si="1"/>
        <v>0.00011264072447081119</v>
      </c>
      <c r="J30" s="12"/>
    </row>
    <row r="31" spans="1:10" ht="12.75">
      <c r="A31" s="31" t="s">
        <v>158</v>
      </c>
      <c r="B31" s="14"/>
      <c r="C31" s="30" t="s">
        <v>159</v>
      </c>
      <c r="D31" s="14"/>
      <c r="E31" s="15">
        <v>0</v>
      </c>
      <c r="F31" s="16">
        <v>8694</v>
      </c>
      <c r="G31" s="16">
        <v>8669</v>
      </c>
      <c r="H31" s="18">
        <f t="shared" si="0"/>
        <v>0.9971244536461927</v>
      </c>
      <c r="I31" s="18">
        <f t="shared" si="1"/>
        <v>0.0009299832766071069</v>
      </c>
      <c r="J31" s="12"/>
    </row>
    <row r="32" spans="1:10" ht="12.75">
      <c r="A32" s="13" t="s">
        <v>37</v>
      </c>
      <c r="B32" s="14"/>
      <c r="C32" s="14"/>
      <c r="D32" s="30" t="s">
        <v>155</v>
      </c>
      <c r="E32" s="15">
        <v>0</v>
      </c>
      <c r="F32" s="16">
        <v>8694</v>
      </c>
      <c r="G32" s="16">
        <v>8669</v>
      </c>
      <c r="H32" s="18">
        <f t="shared" si="0"/>
        <v>0.9971244536461927</v>
      </c>
      <c r="I32" s="18">
        <f t="shared" si="1"/>
        <v>0.0009299832766071069</v>
      </c>
      <c r="J32" s="12"/>
    </row>
    <row r="33" spans="1:10" ht="12.75">
      <c r="A33" s="13"/>
      <c r="B33" s="14"/>
      <c r="C33" s="14"/>
      <c r="D33" s="14"/>
      <c r="E33" s="15"/>
      <c r="F33" s="16"/>
      <c r="G33" s="16"/>
      <c r="H33" s="18"/>
      <c r="I33" s="18">
        <f t="shared" si="1"/>
        <v>0</v>
      </c>
      <c r="J33" s="12"/>
    </row>
    <row r="34" spans="1:10" ht="25.5">
      <c r="A34" s="20" t="s">
        <v>39</v>
      </c>
      <c r="B34" s="7" t="s">
        <v>241</v>
      </c>
      <c r="C34" s="7"/>
      <c r="D34" s="7"/>
      <c r="E34" s="8">
        <v>0</v>
      </c>
      <c r="F34" s="10">
        <v>0</v>
      </c>
      <c r="G34" s="10">
        <v>194</v>
      </c>
      <c r="H34" s="11"/>
      <c r="I34" s="11">
        <f t="shared" si="1"/>
        <v>2.081171480698797E-05</v>
      </c>
      <c r="J34" s="17"/>
    </row>
    <row r="35" spans="1:10" ht="12.75">
      <c r="A35" s="31" t="s">
        <v>40</v>
      </c>
      <c r="B35" s="14"/>
      <c r="C35" s="30" t="s">
        <v>242</v>
      </c>
      <c r="D35" s="14"/>
      <c r="E35" s="15">
        <v>0</v>
      </c>
      <c r="F35" s="16">
        <v>0</v>
      </c>
      <c r="G35" s="16">
        <v>194</v>
      </c>
      <c r="H35" s="18"/>
      <c r="I35" s="18">
        <f t="shared" si="1"/>
        <v>2.081171480698797E-05</v>
      </c>
      <c r="J35" s="12"/>
    </row>
    <row r="36" spans="1:10" ht="12.75">
      <c r="A36" s="31" t="s">
        <v>91</v>
      </c>
      <c r="B36" s="14"/>
      <c r="C36" s="14"/>
      <c r="D36" s="30" t="s">
        <v>187</v>
      </c>
      <c r="E36" s="15">
        <v>0</v>
      </c>
      <c r="F36" s="16">
        <v>0</v>
      </c>
      <c r="G36" s="16">
        <v>194</v>
      </c>
      <c r="H36" s="18"/>
      <c r="I36" s="18">
        <f t="shared" si="1"/>
        <v>2.081171480698797E-05</v>
      </c>
      <c r="J36" s="12"/>
    </row>
    <row r="37" spans="1:10" ht="11.25" customHeight="1">
      <c r="A37" s="31"/>
      <c r="B37" s="14"/>
      <c r="C37" s="14"/>
      <c r="D37" s="30"/>
      <c r="E37" s="15"/>
      <c r="F37" s="16"/>
      <c r="G37" s="16"/>
      <c r="H37" s="18"/>
      <c r="I37" s="18"/>
      <c r="J37" s="12"/>
    </row>
    <row r="38" spans="1:10" ht="41.25" customHeight="1">
      <c r="A38" s="20" t="s">
        <v>160</v>
      </c>
      <c r="B38" s="7">
        <v>756</v>
      </c>
      <c r="C38" s="7"/>
      <c r="D38" s="7"/>
      <c r="E38" s="8">
        <f>SUM(E40,E43,E53,E59)</f>
        <v>3760464</v>
      </c>
      <c r="F38" s="8">
        <f>SUM(F40,F43,F53,F59)</f>
        <v>3990419</v>
      </c>
      <c r="G38" s="8">
        <f>SUM(G40,G43,G53,G59)</f>
        <v>4125016</v>
      </c>
      <c r="H38" s="11">
        <f t="shared" si="0"/>
        <v>1.03373004188282</v>
      </c>
      <c r="I38" s="11">
        <f t="shared" si="1"/>
        <v>0.44251884827970256</v>
      </c>
      <c r="J38" s="8">
        <f>SUM(J40,J43,J53,J59)</f>
        <v>495881</v>
      </c>
    </row>
    <row r="39" spans="1:10" ht="12.75" customHeight="1">
      <c r="A39" s="20"/>
      <c r="B39" s="7"/>
      <c r="C39" s="7"/>
      <c r="D39" s="7"/>
      <c r="E39" s="8"/>
      <c r="F39" s="8"/>
      <c r="G39" s="8"/>
      <c r="H39" s="11"/>
      <c r="I39" s="11"/>
      <c r="J39" s="8"/>
    </row>
    <row r="40" spans="1:10" ht="15.75" customHeight="1">
      <c r="A40" s="31" t="s">
        <v>244</v>
      </c>
      <c r="B40" s="14"/>
      <c r="C40" s="14">
        <v>75601</v>
      </c>
      <c r="D40" s="14"/>
      <c r="E40" s="15">
        <v>10500</v>
      </c>
      <c r="F40" s="16">
        <v>5250</v>
      </c>
      <c r="G40" s="16">
        <f>SUM(G41:G42)</f>
        <v>6252</v>
      </c>
      <c r="H40" s="18">
        <f t="shared" si="0"/>
        <v>1.1908571428571428</v>
      </c>
      <c r="I40" s="18">
        <f t="shared" si="1"/>
        <v>0.0006706950565633444</v>
      </c>
      <c r="J40" s="12">
        <v>27185</v>
      </c>
    </row>
    <row r="41" spans="1:10" ht="25.5" customHeight="1">
      <c r="A41" s="19" t="s">
        <v>42</v>
      </c>
      <c r="B41" s="14"/>
      <c r="C41" s="14"/>
      <c r="D41" s="30" t="s">
        <v>161</v>
      </c>
      <c r="E41" s="15">
        <v>10000</v>
      </c>
      <c r="F41" s="16">
        <v>5000</v>
      </c>
      <c r="G41" s="16">
        <v>5946</v>
      </c>
      <c r="H41" s="18">
        <f t="shared" si="0"/>
        <v>1.1892</v>
      </c>
      <c r="I41" s="18">
        <f t="shared" si="1"/>
        <v>0.0006378683311461365</v>
      </c>
      <c r="J41" s="12">
        <v>27185</v>
      </c>
    </row>
    <row r="42" spans="1:10" ht="12.75">
      <c r="A42" s="13" t="s">
        <v>43</v>
      </c>
      <c r="B42" s="14"/>
      <c r="C42" s="14"/>
      <c r="D42" s="30" t="s">
        <v>162</v>
      </c>
      <c r="E42" s="15">
        <v>500</v>
      </c>
      <c r="F42" s="16">
        <v>250</v>
      </c>
      <c r="G42" s="16">
        <v>306</v>
      </c>
      <c r="H42" s="18">
        <f t="shared" si="0"/>
        <v>1.224</v>
      </c>
      <c r="I42" s="18">
        <f t="shared" si="1"/>
        <v>3.282672541720784E-05</v>
      </c>
      <c r="J42" s="12"/>
    </row>
    <row r="43" spans="1:10" ht="41.25" customHeight="1">
      <c r="A43" s="32" t="s">
        <v>163</v>
      </c>
      <c r="B43" s="14"/>
      <c r="C43" s="14">
        <v>75615</v>
      </c>
      <c r="D43" s="14"/>
      <c r="E43" s="15">
        <f>SUM(E44:E52)</f>
        <v>2091500</v>
      </c>
      <c r="F43" s="15">
        <f>SUM(F44:F52)</f>
        <v>2032705</v>
      </c>
      <c r="G43" s="15">
        <f>SUM(G44:G52)</f>
        <v>2077578</v>
      </c>
      <c r="H43" s="18">
        <f t="shared" si="0"/>
        <v>1.0220755102191414</v>
      </c>
      <c r="I43" s="18">
        <f t="shared" si="1"/>
        <v>0.22287608672820855</v>
      </c>
      <c r="J43" s="12">
        <f>SUM(J44:J54)</f>
        <v>468696</v>
      </c>
    </row>
    <row r="44" spans="1:10" ht="13.5" customHeight="1">
      <c r="A44" s="19" t="s">
        <v>44</v>
      </c>
      <c r="B44" s="14"/>
      <c r="C44" s="14"/>
      <c r="D44" s="30" t="s">
        <v>165</v>
      </c>
      <c r="E44" s="15">
        <v>1755900</v>
      </c>
      <c r="F44" s="16">
        <v>1612505</v>
      </c>
      <c r="G44" s="16">
        <v>1627831</v>
      </c>
      <c r="H44" s="18">
        <f t="shared" si="0"/>
        <v>1.0095044666528166</v>
      </c>
      <c r="I44" s="18">
        <f t="shared" si="1"/>
        <v>0.17462863157718578</v>
      </c>
      <c r="J44" s="12">
        <v>341787</v>
      </c>
    </row>
    <row r="45" spans="1:10" ht="14.25" customHeight="1">
      <c r="A45" s="19" t="s">
        <v>45</v>
      </c>
      <c r="B45" s="14"/>
      <c r="C45" s="14"/>
      <c r="D45" s="30" t="s">
        <v>166</v>
      </c>
      <c r="E45" s="15">
        <v>23100</v>
      </c>
      <c r="F45" s="16">
        <v>22200</v>
      </c>
      <c r="G45" s="16">
        <v>21674</v>
      </c>
      <c r="H45" s="18">
        <f t="shared" si="0"/>
        <v>0.9763063063063063</v>
      </c>
      <c r="I45" s="18">
        <f t="shared" si="1"/>
        <v>0.0023251191068384396</v>
      </c>
      <c r="J45" s="12">
        <v>785</v>
      </c>
    </row>
    <row r="46" spans="1:10" ht="13.5" customHeight="1">
      <c r="A46" s="19" t="s">
        <v>46</v>
      </c>
      <c r="B46" s="14"/>
      <c r="C46" s="14"/>
      <c r="D46" s="30" t="s">
        <v>167</v>
      </c>
      <c r="E46" s="15">
        <v>500</v>
      </c>
      <c r="F46" s="16">
        <v>500</v>
      </c>
      <c r="G46" s="16">
        <v>528</v>
      </c>
      <c r="H46" s="18">
        <f t="shared" si="0"/>
        <v>1.056</v>
      </c>
      <c r="I46" s="18">
        <f t="shared" si="1"/>
        <v>5.664219287675077E-05</v>
      </c>
      <c r="J46" s="12">
        <v>0</v>
      </c>
    </row>
    <row r="47" spans="1:10" ht="15.75" customHeight="1">
      <c r="A47" s="19" t="s">
        <v>47</v>
      </c>
      <c r="B47" s="14"/>
      <c r="C47" s="14"/>
      <c r="D47" s="30" t="s">
        <v>168</v>
      </c>
      <c r="E47" s="15">
        <v>175000</v>
      </c>
      <c r="F47" s="16">
        <v>185000</v>
      </c>
      <c r="G47" s="16">
        <v>189990</v>
      </c>
      <c r="H47" s="18">
        <f t="shared" si="0"/>
        <v>1.026972972972973</v>
      </c>
      <c r="I47" s="18">
        <f t="shared" si="1"/>
        <v>0.020381534516389924</v>
      </c>
      <c r="J47" s="12">
        <v>43191</v>
      </c>
    </row>
    <row r="48" spans="1:10" ht="14.25" customHeight="1">
      <c r="A48" s="32" t="s">
        <v>164</v>
      </c>
      <c r="B48" s="14"/>
      <c r="C48" s="14"/>
      <c r="D48" s="30" t="s">
        <v>169</v>
      </c>
      <c r="E48" s="15">
        <v>5000</v>
      </c>
      <c r="F48" s="16">
        <v>7000</v>
      </c>
      <c r="G48" s="16">
        <v>10189</v>
      </c>
      <c r="H48" s="18">
        <f t="shared" si="0"/>
        <v>1.4555714285714285</v>
      </c>
      <c r="I48" s="18">
        <f t="shared" si="1"/>
        <v>0.0010930441348886621</v>
      </c>
      <c r="J48" s="12">
        <v>406</v>
      </c>
    </row>
    <row r="49" spans="1:10" ht="15" customHeight="1">
      <c r="A49" s="32" t="s">
        <v>50</v>
      </c>
      <c r="B49" s="14"/>
      <c r="C49" s="14"/>
      <c r="D49" s="30" t="s">
        <v>170</v>
      </c>
      <c r="E49" s="15">
        <v>14000</v>
      </c>
      <c r="F49" s="16">
        <v>12500</v>
      </c>
      <c r="G49" s="16">
        <v>12600</v>
      </c>
      <c r="H49" s="18">
        <f t="shared" si="0"/>
        <v>1.008</v>
      </c>
      <c r="I49" s="18">
        <f t="shared" si="1"/>
        <v>0.0013516886936497344</v>
      </c>
      <c r="J49" s="12">
        <v>2120</v>
      </c>
    </row>
    <row r="50" spans="1:10" ht="15" customHeight="1">
      <c r="A50" s="32" t="s">
        <v>51</v>
      </c>
      <c r="B50" s="14"/>
      <c r="C50" s="14"/>
      <c r="D50" s="30" t="s">
        <v>171</v>
      </c>
      <c r="E50" s="15">
        <v>50000</v>
      </c>
      <c r="F50" s="16">
        <v>70000</v>
      </c>
      <c r="G50" s="16">
        <v>83480</v>
      </c>
      <c r="H50" s="18">
        <f t="shared" si="0"/>
        <v>1.1925714285714286</v>
      </c>
      <c r="I50" s="18">
        <f t="shared" si="1"/>
        <v>0.008955473979831732</v>
      </c>
      <c r="J50" s="12">
        <v>0</v>
      </c>
    </row>
    <row r="51" spans="1:10" ht="16.5" customHeight="1">
      <c r="A51" s="19" t="s">
        <v>48</v>
      </c>
      <c r="B51" s="14"/>
      <c r="C51" s="14"/>
      <c r="D51" s="30" t="s">
        <v>172</v>
      </c>
      <c r="E51" s="15">
        <v>60000</v>
      </c>
      <c r="F51" s="16">
        <v>115000</v>
      </c>
      <c r="G51" s="16">
        <v>121464</v>
      </c>
      <c r="H51" s="18">
        <f t="shared" si="0"/>
        <v>1.056208695652174</v>
      </c>
      <c r="I51" s="18">
        <f t="shared" si="1"/>
        <v>0.013030279006783439</v>
      </c>
      <c r="J51" s="12">
        <v>0</v>
      </c>
    </row>
    <row r="52" spans="1:10" ht="16.5" customHeight="1">
      <c r="A52" s="19" t="s">
        <v>49</v>
      </c>
      <c r="B52" s="14"/>
      <c r="C52" s="14"/>
      <c r="D52" s="30" t="s">
        <v>162</v>
      </c>
      <c r="E52" s="15">
        <v>8000</v>
      </c>
      <c r="F52" s="16">
        <v>8000</v>
      </c>
      <c r="G52" s="16">
        <v>9822</v>
      </c>
      <c r="H52" s="18">
        <f t="shared" si="0"/>
        <v>1.22775</v>
      </c>
      <c r="I52" s="18">
        <f t="shared" si="1"/>
        <v>0.0010536735197641024</v>
      </c>
      <c r="J52" s="12">
        <v>80407</v>
      </c>
    </row>
    <row r="53" spans="1:10" ht="15.75" customHeight="1">
      <c r="A53" s="19" t="s">
        <v>52</v>
      </c>
      <c r="B53" s="14"/>
      <c r="C53" s="14">
        <v>75618</v>
      </c>
      <c r="D53" s="14"/>
      <c r="E53" s="15">
        <f>SUM(E54:E57)</f>
        <v>145000</v>
      </c>
      <c r="F53" s="16">
        <f>SUM(F54:F58)</f>
        <v>328500</v>
      </c>
      <c r="G53" s="16">
        <f>SUM(G54:G58)</f>
        <v>381489</v>
      </c>
      <c r="H53" s="18">
        <f t="shared" si="0"/>
        <v>1.1613059360730593</v>
      </c>
      <c r="I53" s="18">
        <f t="shared" si="1"/>
        <v>0.040924949845376465</v>
      </c>
      <c r="J53" s="12">
        <v>0</v>
      </c>
    </row>
    <row r="54" spans="1:10" ht="16.5" customHeight="1">
      <c r="A54" s="19" t="s">
        <v>53</v>
      </c>
      <c r="B54" s="14"/>
      <c r="C54" s="14"/>
      <c r="D54" s="30" t="s">
        <v>173</v>
      </c>
      <c r="E54" s="15">
        <v>80000</v>
      </c>
      <c r="F54" s="16">
        <v>230000</v>
      </c>
      <c r="G54" s="16">
        <v>279542</v>
      </c>
      <c r="H54" s="18">
        <f t="shared" si="0"/>
        <v>1.2154</v>
      </c>
      <c r="I54" s="18">
        <f t="shared" si="1"/>
        <v>0.029988393714304288</v>
      </c>
      <c r="J54" s="12"/>
    </row>
    <row r="55" spans="1:10" ht="27.75" customHeight="1">
      <c r="A55" s="19" t="s">
        <v>54</v>
      </c>
      <c r="B55" s="14"/>
      <c r="C55" s="14"/>
      <c r="D55" s="30" t="s">
        <v>174</v>
      </c>
      <c r="E55" s="15">
        <v>59500</v>
      </c>
      <c r="F55" s="16">
        <v>91000</v>
      </c>
      <c r="G55" s="16">
        <v>91402</v>
      </c>
      <c r="H55" s="18">
        <f t="shared" si="0"/>
        <v>1.0044175824175825</v>
      </c>
      <c r="I55" s="18">
        <f t="shared" si="1"/>
        <v>0.00980532142674389</v>
      </c>
      <c r="J55" s="12"/>
    </row>
    <row r="56" spans="1:10" ht="23.25" customHeight="1">
      <c r="A56" s="32" t="s">
        <v>175</v>
      </c>
      <c r="B56" s="14"/>
      <c r="C56" s="14"/>
      <c r="D56" s="30" t="s">
        <v>176</v>
      </c>
      <c r="E56" s="15">
        <v>5000</v>
      </c>
      <c r="F56" s="16">
        <v>5000</v>
      </c>
      <c r="G56" s="16">
        <v>7400</v>
      </c>
      <c r="H56" s="86">
        <f t="shared" si="0"/>
        <v>1.48</v>
      </c>
      <c r="I56" s="86">
        <f t="shared" si="1"/>
        <v>0.0007938489153180979</v>
      </c>
      <c r="J56" s="12"/>
    </row>
    <row r="57" spans="1:10" ht="13.5" customHeight="1">
      <c r="A57" s="32" t="s">
        <v>55</v>
      </c>
      <c r="B57" s="14"/>
      <c r="C57" s="14"/>
      <c r="D57" s="30" t="s">
        <v>178</v>
      </c>
      <c r="E57" s="15">
        <v>500</v>
      </c>
      <c r="F57" s="16">
        <v>0</v>
      </c>
      <c r="G57" s="16">
        <v>0</v>
      </c>
      <c r="H57" s="18"/>
      <c r="I57" s="18">
        <f t="shared" si="1"/>
        <v>0</v>
      </c>
      <c r="J57" s="12"/>
    </row>
    <row r="58" spans="1:10" ht="13.5" customHeight="1">
      <c r="A58" s="32" t="s">
        <v>198</v>
      </c>
      <c r="B58" s="14"/>
      <c r="C58" s="14"/>
      <c r="D58" s="30" t="s">
        <v>199</v>
      </c>
      <c r="E58" s="15">
        <v>0</v>
      </c>
      <c r="F58" s="16">
        <v>2500</v>
      </c>
      <c r="G58" s="16">
        <v>3145</v>
      </c>
      <c r="H58" s="18">
        <f t="shared" si="0"/>
        <v>1.258</v>
      </c>
      <c r="I58" s="18">
        <f t="shared" si="1"/>
        <v>0.00033738578901019165</v>
      </c>
      <c r="J58" s="12"/>
    </row>
    <row r="59" spans="1:10" ht="26.25" customHeight="1">
      <c r="A59" s="19" t="s">
        <v>56</v>
      </c>
      <c r="B59" s="14"/>
      <c r="C59" s="14">
        <v>75621</v>
      </c>
      <c r="D59" s="14"/>
      <c r="E59" s="15">
        <f>SUM(E60:E61)</f>
        <v>1513464</v>
      </c>
      <c r="F59" s="15">
        <f>SUM(F60:F61)</f>
        <v>1623964</v>
      </c>
      <c r="G59" s="15">
        <f>SUM(G60:G61)</f>
        <v>1659697</v>
      </c>
      <c r="H59" s="18">
        <f t="shared" si="0"/>
        <v>1.0220035665815252</v>
      </c>
      <c r="I59" s="18">
        <f t="shared" si="1"/>
        <v>0.17804711664955422</v>
      </c>
      <c r="J59" s="12">
        <v>0</v>
      </c>
    </row>
    <row r="60" spans="1:10" ht="15" customHeight="1">
      <c r="A60" s="19" t="s">
        <v>57</v>
      </c>
      <c r="B60" s="14"/>
      <c r="C60" s="14"/>
      <c r="D60" s="30" t="s">
        <v>177</v>
      </c>
      <c r="E60" s="15">
        <v>1463464</v>
      </c>
      <c r="F60" s="16">
        <v>1563464</v>
      </c>
      <c r="G60" s="16">
        <v>1587996</v>
      </c>
      <c r="H60" s="18">
        <f t="shared" si="0"/>
        <v>1.0156907994043995</v>
      </c>
      <c r="I60" s="18">
        <f t="shared" si="1"/>
        <v>0.1703552570445241</v>
      </c>
      <c r="J60" s="12"/>
    </row>
    <row r="61" spans="1:10" ht="14.25" customHeight="1">
      <c r="A61" s="19" t="s">
        <v>58</v>
      </c>
      <c r="B61" s="14"/>
      <c r="C61" s="14"/>
      <c r="D61" s="30" t="s">
        <v>179</v>
      </c>
      <c r="E61" s="15">
        <v>50000</v>
      </c>
      <c r="F61" s="16">
        <v>60500</v>
      </c>
      <c r="G61" s="16">
        <v>71701</v>
      </c>
      <c r="H61" s="18">
        <f t="shared" si="0"/>
        <v>1.1851404958677685</v>
      </c>
      <c r="I61" s="18">
        <f t="shared" si="1"/>
        <v>0.007691859605030127</v>
      </c>
      <c r="J61" s="12"/>
    </row>
    <row r="62" spans="1:10" ht="14.25" customHeight="1">
      <c r="A62" s="19"/>
      <c r="B62" s="14"/>
      <c r="C62" s="14"/>
      <c r="D62" s="30"/>
      <c r="E62" s="15"/>
      <c r="F62" s="16"/>
      <c r="G62" s="16"/>
      <c r="H62" s="18"/>
      <c r="I62" s="18"/>
      <c r="J62" s="12"/>
    </row>
    <row r="63" spans="1:10" ht="12.75">
      <c r="A63" s="20" t="s">
        <v>63</v>
      </c>
      <c r="B63" s="7">
        <v>758</v>
      </c>
      <c r="C63" s="7"/>
      <c r="D63" s="7"/>
      <c r="E63" s="8">
        <f>SUM(E65,E71,E73)</f>
        <v>2825136</v>
      </c>
      <c r="F63" s="8">
        <f>SUM(F65,F71,F73,F69,F67)</f>
        <v>2947395</v>
      </c>
      <c r="G63" s="8">
        <f>SUM(G65,G71,G73,G69,G67)</f>
        <v>2947395</v>
      </c>
      <c r="H63" s="11">
        <f t="shared" si="0"/>
        <v>1</v>
      </c>
      <c r="I63" s="11">
        <f t="shared" si="1"/>
        <v>0.3161873410491872</v>
      </c>
      <c r="J63" s="17">
        <v>0</v>
      </c>
    </row>
    <row r="64" spans="1:10" ht="12.75">
      <c r="A64" s="20"/>
      <c r="B64" s="7"/>
      <c r="C64" s="7"/>
      <c r="D64" s="7"/>
      <c r="E64" s="8"/>
      <c r="F64" s="8"/>
      <c r="G64" s="8"/>
      <c r="H64" s="11"/>
      <c r="I64" s="11"/>
      <c r="J64" s="17"/>
    </row>
    <row r="65" spans="1:10" ht="19.5" customHeight="1">
      <c r="A65" s="19" t="s">
        <v>64</v>
      </c>
      <c r="B65" s="14"/>
      <c r="C65" s="14">
        <v>75801</v>
      </c>
      <c r="D65" s="14"/>
      <c r="E65" s="15">
        <v>2611964</v>
      </c>
      <c r="F65" s="16">
        <v>2717368</v>
      </c>
      <c r="G65" s="16">
        <v>2717368</v>
      </c>
      <c r="H65" s="18">
        <f t="shared" si="0"/>
        <v>1</v>
      </c>
      <c r="I65" s="18">
        <f t="shared" si="1"/>
        <v>0.29151076207028503</v>
      </c>
      <c r="J65" s="12"/>
    </row>
    <row r="66" spans="1:10" ht="15.75" customHeight="1">
      <c r="A66" s="19" t="s">
        <v>65</v>
      </c>
      <c r="B66" s="14"/>
      <c r="C66" s="14"/>
      <c r="D66" s="30" t="s">
        <v>182</v>
      </c>
      <c r="E66" s="15">
        <v>2611964</v>
      </c>
      <c r="F66" s="16">
        <v>2717368</v>
      </c>
      <c r="G66" s="16">
        <v>2717368</v>
      </c>
      <c r="H66" s="18">
        <f t="shared" si="0"/>
        <v>1</v>
      </c>
      <c r="I66" s="18">
        <f t="shared" si="1"/>
        <v>0.29151076207028503</v>
      </c>
      <c r="J66" s="12"/>
    </row>
    <row r="67" spans="1:10" ht="15.75" customHeight="1">
      <c r="A67" s="32" t="s">
        <v>255</v>
      </c>
      <c r="B67" s="14"/>
      <c r="C67" s="73" t="s">
        <v>201</v>
      </c>
      <c r="D67" s="30"/>
      <c r="E67" s="15">
        <v>0</v>
      </c>
      <c r="F67" s="16">
        <v>16393</v>
      </c>
      <c r="G67" s="16">
        <v>16393</v>
      </c>
      <c r="H67" s="18">
        <f t="shared" si="0"/>
        <v>1</v>
      </c>
      <c r="I67" s="18">
        <f t="shared" si="1"/>
        <v>0.0017585899011904836</v>
      </c>
      <c r="J67" s="12"/>
    </row>
    <row r="68" spans="1:10" ht="15.75" customHeight="1">
      <c r="A68" s="19" t="s">
        <v>65</v>
      </c>
      <c r="B68" s="14"/>
      <c r="C68" s="14"/>
      <c r="D68" s="30" t="s">
        <v>182</v>
      </c>
      <c r="E68" s="15">
        <v>0</v>
      </c>
      <c r="F68" s="16">
        <v>16393</v>
      </c>
      <c r="G68" s="16">
        <v>16393</v>
      </c>
      <c r="H68" s="18">
        <f t="shared" si="0"/>
        <v>1</v>
      </c>
      <c r="I68" s="18">
        <f t="shared" si="1"/>
        <v>0.0017585899011904836</v>
      </c>
      <c r="J68" s="12"/>
    </row>
    <row r="69" spans="1:10" ht="15.75" customHeight="1">
      <c r="A69" s="32" t="s">
        <v>200</v>
      </c>
      <c r="B69" s="14"/>
      <c r="C69" s="30" t="s">
        <v>243</v>
      </c>
      <c r="D69" s="30"/>
      <c r="E69" s="15">
        <v>0</v>
      </c>
      <c r="F69" s="16">
        <v>462</v>
      </c>
      <c r="G69" s="16">
        <v>462</v>
      </c>
      <c r="H69" s="18">
        <f t="shared" si="0"/>
        <v>1</v>
      </c>
      <c r="I69" s="18">
        <f t="shared" si="1"/>
        <v>4.956191876715693E-05</v>
      </c>
      <c r="J69" s="12"/>
    </row>
    <row r="70" spans="1:10" ht="15.75" customHeight="1">
      <c r="A70" s="32" t="s">
        <v>65</v>
      </c>
      <c r="B70" s="14"/>
      <c r="C70" s="14"/>
      <c r="D70" s="30" t="s">
        <v>182</v>
      </c>
      <c r="E70" s="15">
        <v>0</v>
      </c>
      <c r="F70" s="16">
        <v>462</v>
      </c>
      <c r="G70" s="16">
        <v>462</v>
      </c>
      <c r="H70" s="18">
        <f t="shared" si="0"/>
        <v>1</v>
      </c>
      <c r="I70" s="18">
        <f t="shared" si="1"/>
        <v>4.956191876715693E-05</v>
      </c>
      <c r="J70" s="12"/>
    </row>
    <row r="71" spans="1:10" ht="16.5" customHeight="1">
      <c r="A71" s="32" t="s">
        <v>180</v>
      </c>
      <c r="B71" s="14"/>
      <c r="C71" s="30" t="s">
        <v>181</v>
      </c>
      <c r="D71" s="14"/>
      <c r="E71" s="15">
        <v>38850</v>
      </c>
      <c r="F71" s="16">
        <v>38850</v>
      </c>
      <c r="G71" s="16">
        <v>38850</v>
      </c>
      <c r="H71" s="18">
        <f t="shared" si="0"/>
        <v>1</v>
      </c>
      <c r="I71" s="18">
        <f t="shared" si="1"/>
        <v>0.004167706805420014</v>
      </c>
      <c r="J71" s="12"/>
    </row>
    <row r="72" spans="1:10" ht="13.5" customHeight="1">
      <c r="A72" s="19" t="s">
        <v>65</v>
      </c>
      <c r="B72" s="14"/>
      <c r="C72" s="14"/>
      <c r="D72" s="30" t="s">
        <v>182</v>
      </c>
      <c r="E72" s="15">
        <v>38850</v>
      </c>
      <c r="F72" s="16">
        <v>38850</v>
      </c>
      <c r="G72" s="16">
        <v>38850</v>
      </c>
      <c r="H72" s="18">
        <f t="shared" si="0"/>
        <v>1</v>
      </c>
      <c r="I72" s="18">
        <f t="shared" si="1"/>
        <v>0.004167706805420014</v>
      </c>
      <c r="J72" s="12"/>
    </row>
    <row r="73" spans="1:10" ht="15.75" customHeight="1">
      <c r="A73" s="32" t="s">
        <v>183</v>
      </c>
      <c r="B73" s="14"/>
      <c r="C73" s="30" t="s">
        <v>184</v>
      </c>
      <c r="D73" s="14"/>
      <c r="E73" s="15">
        <v>174322</v>
      </c>
      <c r="F73" s="16">
        <v>174322</v>
      </c>
      <c r="G73" s="16">
        <v>174322</v>
      </c>
      <c r="H73" s="18">
        <f t="shared" si="0"/>
        <v>1</v>
      </c>
      <c r="I73" s="18">
        <f t="shared" si="1"/>
        <v>0.018700720353524523</v>
      </c>
      <c r="J73" s="12"/>
    </row>
    <row r="74" spans="1:10" ht="15" customHeight="1">
      <c r="A74" s="19" t="s">
        <v>65</v>
      </c>
      <c r="B74" s="14"/>
      <c r="C74" s="14"/>
      <c r="D74" s="30" t="s">
        <v>182</v>
      </c>
      <c r="E74" s="15">
        <v>174322</v>
      </c>
      <c r="F74" s="16">
        <v>174322</v>
      </c>
      <c r="G74" s="16">
        <v>174322</v>
      </c>
      <c r="H74" s="18">
        <f t="shared" si="0"/>
        <v>1</v>
      </c>
      <c r="I74" s="18">
        <f aca="true" t="shared" si="2" ref="I74:I128">G74/9321673</f>
        <v>0.018700720353524523</v>
      </c>
      <c r="J74" s="12"/>
    </row>
    <row r="75" spans="1:10" ht="12.75" customHeight="1">
      <c r="A75" s="19"/>
      <c r="B75" s="14"/>
      <c r="C75" s="14"/>
      <c r="D75" s="30"/>
      <c r="E75" s="15"/>
      <c r="F75" s="16"/>
      <c r="G75" s="16"/>
      <c r="H75" s="18"/>
      <c r="I75" s="18"/>
      <c r="J75" s="12"/>
    </row>
    <row r="76" spans="1:10" ht="18.75" customHeight="1">
      <c r="A76" s="20" t="s">
        <v>68</v>
      </c>
      <c r="B76" s="7">
        <v>801</v>
      </c>
      <c r="C76" s="7"/>
      <c r="D76" s="7"/>
      <c r="E76" s="8">
        <v>102000</v>
      </c>
      <c r="F76" s="10">
        <f>SUM(F78,F82,F85,F87)</f>
        <v>104950</v>
      </c>
      <c r="G76" s="10">
        <f>SUM(G78,G82,G84,G87)</f>
        <v>103544</v>
      </c>
      <c r="H76" s="11">
        <f t="shared" si="0"/>
        <v>0.9866031443544545</v>
      </c>
      <c r="I76" s="11">
        <f t="shared" si="2"/>
        <v>0.011107877309148261</v>
      </c>
      <c r="J76" s="17">
        <v>2879</v>
      </c>
    </row>
    <row r="77" spans="1:10" ht="12" customHeight="1">
      <c r="A77" s="20"/>
      <c r="B77" s="7"/>
      <c r="C77" s="7"/>
      <c r="D77" s="7"/>
      <c r="E77" s="8"/>
      <c r="F77" s="10"/>
      <c r="G77" s="10"/>
      <c r="H77" s="11"/>
      <c r="I77" s="11"/>
      <c r="J77" s="17"/>
    </row>
    <row r="78" spans="1:10" ht="17.25" customHeight="1">
      <c r="A78" s="19" t="s">
        <v>69</v>
      </c>
      <c r="B78" s="14"/>
      <c r="C78" s="14">
        <v>80101</v>
      </c>
      <c r="D78" s="14"/>
      <c r="E78" s="15">
        <v>0</v>
      </c>
      <c r="F78" s="16">
        <v>2800</v>
      </c>
      <c r="G78" s="16">
        <v>3878</v>
      </c>
      <c r="H78" s="18">
        <f t="shared" si="0"/>
        <v>1.385</v>
      </c>
      <c r="I78" s="18">
        <f t="shared" si="2"/>
        <v>0.0004160197423788627</v>
      </c>
      <c r="J78" s="12"/>
    </row>
    <row r="79" spans="1:10" ht="17.25" customHeight="1">
      <c r="A79" s="19" t="s">
        <v>91</v>
      </c>
      <c r="B79" s="14"/>
      <c r="C79" s="14"/>
      <c r="D79" s="30" t="s">
        <v>187</v>
      </c>
      <c r="E79" s="15">
        <v>0</v>
      </c>
      <c r="F79" s="16">
        <v>0</v>
      </c>
      <c r="G79" s="16">
        <v>1308</v>
      </c>
      <c r="H79" s="18"/>
      <c r="I79" s="18">
        <f t="shared" si="2"/>
        <v>0.00014031815962649622</v>
      </c>
      <c r="J79" s="12"/>
    </row>
    <row r="80" spans="1:10" ht="15" customHeight="1">
      <c r="A80" s="19" t="s">
        <v>18</v>
      </c>
      <c r="B80" s="14"/>
      <c r="C80" s="14"/>
      <c r="D80" s="30" t="s">
        <v>154</v>
      </c>
      <c r="E80" s="15">
        <v>0</v>
      </c>
      <c r="F80" s="16">
        <v>0</v>
      </c>
      <c r="G80" s="16">
        <v>1290</v>
      </c>
      <c r="H80" s="18"/>
      <c r="I80" s="18">
        <f t="shared" si="2"/>
        <v>0.00013838717577842517</v>
      </c>
      <c r="J80" s="12"/>
    </row>
    <row r="81" spans="1:10" ht="24" customHeight="1">
      <c r="A81" s="32" t="s">
        <v>202</v>
      </c>
      <c r="B81" s="14"/>
      <c r="C81" s="14"/>
      <c r="D81" s="30" t="s">
        <v>245</v>
      </c>
      <c r="E81" s="15">
        <v>0</v>
      </c>
      <c r="F81" s="16">
        <v>2800</v>
      </c>
      <c r="G81" s="16">
        <v>1280</v>
      </c>
      <c r="H81" s="18">
        <f t="shared" si="0"/>
        <v>0.45714285714285713</v>
      </c>
      <c r="I81" s="18">
        <f t="shared" si="2"/>
        <v>0.00013731440697394126</v>
      </c>
      <c r="J81" s="12"/>
    </row>
    <row r="82" spans="1:10" ht="13.5" customHeight="1">
      <c r="A82" s="32" t="s">
        <v>185</v>
      </c>
      <c r="B82" s="14"/>
      <c r="C82" s="30" t="s">
        <v>186</v>
      </c>
      <c r="D82" s="14"/>
      <c r="E82" s="15">
        <v>102000</v>
      </c>
      <c r="F82" s="16">
        <v>102000</v>
      </c>
      <c r="G82" s="16">
        <v>97727</v>
      </c>
      <c r="H82" s="18">
        <f t="shared" si="0"/>
        <v>0.9581078431372549</v>
      </c>
      <c r="I82" s="18">
        <f t="shared" si="2"/>
        <v>0.010483847695579968</v>
      </c>
      <c r="J82" s="12">
        <v>2079</v>
      </c>
    </row>
    <row r="83" spans="1:10" ht="13.5" customHeight="1">
      <c r="A83" s="32" t="s">
        <v>91</v>
      </c>
      <c r="B83" s="14"/>
      <c r="C83" s="30"/>
      <c r="D83" s="30" t="s">
        <v>187</v>
      </c>
      <c r="E83" s="15">
        <v>102000</v>
      </c>
      <c r="F83" s="16">
        <v>102000</v>
      </c>
      <c r="G83" s="16">
        <v>97727</v>
      </c>
      <c r="H83" s="18">
        <f t="shared" si="0"/>
        <v>0.9581078431372549</v>
      </c>
      <c r="I83" s="18">
        <f t="shared" si="2"/>
        <v>0.010483847695579968</v>
      </c>
      <c r="J83" s="12"/>
    </row>
    <row r="84" spans="1:10" ht="12.75">
      <c r="A84" s="19" t="s">
        <v>75</v>
      </c>
      <c r="B84" s="14"/>
      <c r="C84" s="14">
        <v>80110</v>
      </c>
      <c r="D84" s="14"/>
      <c r="E84" s="15">
        <v>0</v>
      </c>
      <c r="F84" s="16">
        <v>0</v>
      </c>
      <c r="G84" s="16">
        <v>1789</v>
      </c>
      <c r="H84" s="18"/>
      <c r="I84" s="18">
        <f t="shared" si="2"/>
        <v>0.0001919183391221726</v>
      </c>
      <c r="J84" s="12"/>
    </row>
    <row r="85" spans="1:10" ht="12.75" customHeight="1">
      <c r="A85" s="19" t="s">
        <v>18</v>
      </c>
      <c r="B85" s="14"/>
      <c r="C85" s="14"/>
      <c r="D85" s="30" t="s">
        <v>154</v>
      </c>
      <c r="E85" s="15">
        <v>0</v>
      </c>
      <c r="F85" s="16">
        <v>0</v>
      </c>
      <c r="G85" s="16">
        <v>1</v>
      </c>
      <c r="H85" s="18"/>
      <c r="I85" s="18">
        <f t="shared" si="2"/>
        <v>1.0727688044839161E-07</v>
      </c>
      <c r="J85" s="12"/>
    </row>
    <row r="86" spans="1:10" ht="12.75">
      <c r="A86" s="32" t="s">
        <v>9</v>
      </c>
      <c r="B86" s="14"/>
      <c r="C86" s="14"/>
      <c r="D86" s="30" t="s">
        <v>150</v>
      </c>
      <c r="E86" s="15">
        <v>0</v>
      </c>
      <c r="F86" s="16">
        <v>0</v>
      </c>
      <c r="G86" s="16">
        <v>1788</v>
      </c>
      <c r="H86" s="86"/>
      <c r="I86" s="86">
        <f t="shared" si="2"/>
        <v>0.0001918110622417242</v>
      </c>
      <c r="J86" s="12">
        <v>800</v>
      </c>
    </row>
    <row r="87" spans="1:10" s="58" customFormat="1" ht="12.75">
      <c r="A87" s="32" t="s">
        <v>17</v>
      </c>
      <c r="B87" s="30"/>
      <c r="C87" s="30" t="s">
        <v>228</v>
      </c>
      <c r="D87" s="30"/>
      <c r="E87" s="29">
        <v>0</v>
      </c>
      <c r="F87" s="59">
        <v>150</v>
      </c>
      <c r="G87" s="59">
        <v>150</v>
      </c>
      <c r="H87" s="86">
        <f aca="true" t="shared" si="3" ref="H87:H93">G87/F87</f>
        <v>1</v>
      </c>
      <c r="I87" s="86">
        <f t="shared" si="2"/>
        <v>1.6091532067258744E-05</v>
      </c>
      <c r="J87" s="60"/>
    </row>
    <row r="88" spans="1:10" s="58" customFormat="1" ht="25.5">
      <c r="A88" s="32" t="s">
        <v>202</v>
      </c>
      <c r="B88" s="30"/>
      <c r="C88" s="30"/>
      <c r="D88" s="30" t="s">
        <v>245</v>
      </c>
      <c r="E88" s="29">
        <v>0</v>
      </c>
      <c r="F88" s="59">
        <v>150</v>
      </c>
      <c r="G88" s="59">
        <v>150</v>
      </c>
      <c r="H88" s="86">
        <f t="shared" si="3"/>
        <v>1</v>
      </c>
      <c r="I88" s="86">
        <f t="shared" si="2"/>
        <v>1.6091532067258744E-05</v>
      </c>
      <c r="J88" s="60"/>
    </row>
    <row r="89" spans="1:10" s="58" customFormat="1" ht="12.75">
      <c r="A89" s="32"/>
      <c r="B89" s="30"/>
      <c r="C89" s="30"/>
      <c r="D89" s="30"/>
      <c r="E89" s="29"/>
      <c r="F89" s="59"/>
      <c r="G89" s="59"/>
      <c r="H89" s="18"/>
      <c r="I89" s="18"/>
      <c r="J89" s="60"/>
    </row>
    <row r="90" spans="1:10" ht="14.25" customHeight="1">
      <c r="A90" s="20" t="s">
        <v>188</v>
      </c>
      <c r="B90" s="7" t="s">
        <v>189</v>
      </c>
      <c r="C90" s="7"/>
      <c r="D90" s="7"/>
      <c r="E90" s="8">
        <f>SUM(E95,E97,E100,E102,E105)</f>
        <v>598600</v>
      </c>
      <c r="F90" s="10">
        <f>SUM(F92,F95,F97,F100,F102,F105,F107)</f>
        <v>1497884</v>
      </c>
      <c r="G90" s="10">
        <f>SUM(G92,G95,G97,G100,G102,G105,G107)</f>
        <v>1495438</v>
      </c>
      <c r="H90" s="11">
        <f t="shared" si="3"/>
        <v>0.9983670297566434</v>
      </c>
      <c r="I90" s="11">
        <f t="shared" si="2"/>
        <v>0.16042592354398186</v>
      </c>
      <c r="J90" s="17"/>
    </row>
    <row r="91" spans="1:10" ht="14.25" customHeight="1">
      <c r="A91" s="20"/>
      <c r="B91" s="7"/>
      <c r="C91" s="7"/>
      <c r="D91" s="7"/>
      <c r="E91" s="8"/>
      <c r="F91" s="10"/>
      <c r="G91" s="10"/>
      <c r="H91" s="18"/>
      <c r="I91" s="18"/>
      <c r="J91" s="17"/>
    </row>
    <row r="92" spans="1:10" ht="27.75" customHeight="1">
      <c r="A92" s="21" t="s">
        <v>203</v>
      </c>
      <c r="B92" s="7"/>
      <c r="C92" s="22" t="s">
        <v>204</v>
      </c>
      <c r="D92" s="7"/>
      <c r="E92" s="23">
        <v>0</v>
      </c>
      <c r="F92" s="24">
        <v>1038472</v>
      </c>
      <c r="G92" s="24">
        <v>1036445</v>
      </c>
      <c r="H92" s="18">
        <f t="shared" si="3"/>
        <v>0.9980480937377223</v>
      </c>
      <c r="I92" s="18">
        <f t="shared" si="2"/>
        <v>0.11118658635633324</v>
      </c>
      <c r="J92" s="17"/>
    </row>
    <row r="93" spans="1:10" ht="24.75" customHeight="1">
      <c r="A93" s="19" t="s">
        <v>81</v>
      </c>
      <c r="B93" s="7"/>
      <c r="C93" s="22"/>
      <c r="D93" s="22" t="s">
        <v>155</v>
      </c>
      <c r="E93" s="23">
        <v>0</v>
      </c>
      <c r="F93" s="24">
        <v>1031637</v>
      </c>
      <c r="G93" s="24">
        <v>1029610</v>
      </c>
      <c r="H93" s="18">
        <f t="shared" si="3"/>
        <v>0.998035161592692</v>
      </c>
      <c r="I93" s="18">
        <f t="shared" si="2"/>
        <v>0.11045334887846849</v>
      </c>
      <c r="J93" s="17"/>
    </row>
    <row r="94" spans="1:10" ht="27.75" customHeight="1">
      <c r="A94" s="32" t="s">
        <v>205</v>
      </c>
      <c r="B94" s="7"/>
      <c r="C94" s="22"/>
      <c r="D94" s="22" t="s">
        <v>206</v>
      </c>
      <c r="E94" s="23">
        <v>0</v>
      </c>
      <c r="F94" s="24">
        <v>6835</v>
      </c>
      <c r="G94" s="24">
        <v>6835</v>
      </c>
      <c r="H94" s="18">
        <f aca="true" t="shared" si="4" ref="H94:H128">G94/F94</f>
        <v>1</v>
      </c>
      <c r="I94" s="18">
        <f t="shared" si="2"/>
        <v>0.0007332374778647566</v>
      </c>
      <c r="J94" s="17"/>
    </row>
    <row r="95" spans="1:10" ht="27" customHeight="1">
      <c r="A95" s="19" t="s">
        <v>80</v>
      </c>
      <c r="B95" s="14"/>
      <c r="C95" s="30" t="s">
        <v>190</v>
      </c>
      <c r="D95" s="14"/>
      <c r="E95" s="15">
        <v>17300</v>
      </c>
      <c r="F95" s="16">
        <v>18176</v>
      </c>
      <c r="G95" s="16">
        <v>17612</v>
      </c>
      <c r="H95" s="18">
        <f t="shared" si="4"/>
        <v>0.9689700704225352</v>
      </c>
      <c r="I95" s="18">
        <f t="shared" si="2"/>
        <v>0.0018893604184570731</v>
      </c>
      <c r="J95" s="12"/>
    </row>
    <row r="96" spans="1:10" ht="24.75" customHeight="1">
      <c r="A96" s="19" t="s">
        <v>81</v>
      </c>
      <c r="B96" s="14"/>
      <c r="C96" s="14"/>
      <c r="D96" s="30" t="s">
        <v>155</v>
      </c>
      <c r="E96" s="15">
        <v>17300</v>
      </c>
      <c r="F96" s="16">
        <v>18176</v>
      </c>
      <c r="G96" s="16">
        <v>17612</v>
      </c>
      <c r="H96" s="18">
        <f t="shared" si="4"/>
        <v>0.9689700704225352</v>
      </c>
      <c r="I96" s="18">
        <f t="shared" si="2"/>
        <v>0.0018893604184570731</v>
      </c>
      <c r="J96" s="12"/>
    </row>
    <row r="97" spans="1:10" ht="27" customHeight="1">
      <c r="A97" s="32" t="s">
        <v>191</v>
      </c>
      <c r="B97" s="14"/>
      <c r="C97" s="30" t="s">
        <v>192</v>
      </c>
      <c r="D97" s="14"/>
      <c r="E97" s="15">
        <v>461500</v>
      </c>
      <c r="F97" s="16">
        <v>313541</v>
      </c>
      <c r="G97" s="16">
        <v>313541</v>
      </c>
      <c r="H97" s="18">
        <f t="shared" si="4"/>
        <v>1</v>
      </c>
      <c r="I97" s="18">
        <f t="shared" si="2"/>
        <v>0.03363570037266916</v>
      </c>
      <c r="J97" s="12"/>
    </row>
    <row r="98" spans="1:10" ht="26.25" customHeight="1">
      <c r="A98" s="19" t="s">
        <v>84</v>
      </c>
      <c r="B98" s="14"/>
      <c r="C98" s="14"/>
      <c r="D98" s="30" t="s">
        <v>155</v>
      </c>
      <c r="E98" s="15">
        <v>461500</v>
      </c>
      <c r="F98" s="16">
        <v>270383</v>
      </c>
      <c r="G98" s="16">
        <v>270383</v>
      </c>
      <c r="H98" s="18">
        <f t="shared" si="4"/>
        <v>1</v>
      </c>
      <c r="I98" s="18">
        <f t="shared" si="2"/>
        <v>0.02900584476627747</v>
      </c>
      <c r="J98" s="12"/>
    </row>
    <row r="99" spans="1:10" ht="26.25" customHeight="1">
      <c r="A99" s="32" t="s">
        <v>202</v>
      </c>
      <c r="B99" s="14"/>
      <c r="C99" s="14"/>
      <c r="D99" s="30" t="s">
        <v>245</v>
      </c>
      <c r="E99" s="15">
        <v>0</v>
      </c>
      <c r="F99" s="16">
        <v>43158</v>
      </c>
      <c r="G99" s="16">
        <v>43158</v>
      </c>
      <c r="H99" s="18">
        <f t="shared" si="4"/>
        <v>1</v>
      </c>
      <c r="I99" s="18">
        <f t="shared" si="2"/>
        <v>0.0046298556063916856</v>
      </c>
      <c r="J99" s="12"/>
    </row>
    <row r="100" spans="1:10" ht="16.5" customHeight="1">
      <c r="A100" s="19" t="s">
        <v>86</v>
      </c>
      <c r="B100" s="14"/>
      <c r="C100" s="30" t="s">
        <v>193</v>
      </c>
      <c r="D100" s="14"/>
      <c r="E100" s="15">
        <v>20000</v>
      </c>
      <c r="F100" s="16">
        <v>5095</v>
      </c>
      <c r="G100" s="16">
        <v>5095</v>
      </c>
      <c r="H100" s="18">
        <f t="shared" si="4"/>
        <v>1</v>
      </c>
      <c r="I100" s="18">
        <f t="shared" si="2"/>
        <v>0.0005465757058845552</v>
      </c>
      <c r="J100" s="12"/>
    </row>
    <row r="101" spans="1:10" ht="25.5" customHeight="1">
      <c r="A101" s="19" t="s">
        <v>84</v>
      </c>
      <c r="B101" s="14"/>
      <c r="C101" s="14"/>
      <c r="D101" s="30" t="s">
        <v>155</v>
      </c>
      <c r="E101" s="15">
        <v>20000</v>
      </c>
      <c r="F101" s="16">
        <v>5095</v>
      </c>
      <c r="G101" s="16">
        <v>5095</v>
      </c>
      <c r="H101" s="18">
        <f t="shared" si="4"/>
        <v>1</v>
      </c>
      <c r="I101" s="18">
        <f t="shared" si="2"/>
        <v>0.0005465757058845552</v>
      </c>
      <c r="J101" s="12"/>
    </row>
    <row r="102" spans="1:10" ht="13.5" customHeight="1">
      <c r="A102" s="19" t="s">
        <v>87</v>
      </c>
      <c r="B102" s="14"/>
      <c r="C102" s="30" t="s">
        <v>194</v>
      </c>
      <c r="D102" s="14"/>
      <c r="E102" s="15">
        <v>98800</v>
      </c>
      <c r="F102" s="16">
        <v>98800</v>
      </c>
      <c r="G102" s="16">
        <v>98800</v>
      </c>
      <c r="H102" s="18">
        <f t="shared" si="4"/>
        <v>1</v>
      </c>
      <c r="I102" s="18">
        <f t="shared" si="2"/>
        <v>0.010598955788301091</v>
      </c>
      <c r="J102" s="12"/>
    </row>
    <row r="103" spans="1:10" ht="26.25" customHeight="1">
      <c r="A103" s="19" t="s">
        <v>84</v>
      </c>
      <c r="B103" s="14"/>
      <c r="C103" s="14"/>
      <c r="D103" s="30" t="s">
        <v>155</v>
      </c>
      <c r="E103" s="15">
        <v>98800</v>
      </c>
      <c r="F103" s="16">
        <v>37973</v>
      </c>
      <c r="G103" s="16">
        <v>37973</v>
      </c>
      <c r="H103" s="18">
        <f t="shared" si="4"/>
        <v>1</v>
      </c>
      <c r="I103" s="18">
        <f t="shared" si="2"/>
        <v>0.004073624981266775</v>
      </c>
      <c r="J103" s="12"/>
    </row>
    <row r="104" spans="1:10" ht="26.25" customHeight="1">
      <c r="A104" s="32" t="s">
        <v>202</v>
      </c>
      <c r="B104" s="14"/>
      <c r="C104" s="14"/>
      <c r="D104" s="30" t="s">
        <v>245</v>
      </c>
      <c r="E104" s="15">
        <v>0</v>
      </c>
      <c r="F104" s="16">
        <v>60827</v>
      </c>
      <c r="G104" s="16">
        <v>60827</v>
      </c>
      <c r="H104" s="18">
        <f t="shared" si="4"/>
        <v>1</v>
      </c>
      <c r="I104" s="18">
        <f t="shared" si="2"/>
        <v>0.006525330807034316</v>
      </c>
      <c r="J104" s="12"/>
    </row>
    <row r="105" spans="1:10" ht="26.25" customHeight="1">
      <c r="A105" s="32" t="s">
        <v>195</v>
      </c>
      <c r="B105" s="14"/>
      <c r="C105" s="30" t="s">
        <v>196</v>
      </c>
      <c r="D105" s="14"/>
      <c r="E105" s="15">
        <v>1000</v>
      </c>
      <c r="F105" s="16">
        <v>1000</v>
      </c>
      <c r="G105" s="16">
        <v>1145</v>
      </c>
      <c r="H105" s="18">
        <f t="shared" si="4"/>
        <v>1.145</v>
      </c>
      <c r="I105" s="18">
        <f t="shared" si="2"/>
        <v>0.0001228320281134084</v>
      </c>
      <c r="J105" s="12"/>
    </row>
    <row r="106" spans="1:10" ht="12.75" customHeight="1">
      <c r="A106" s="32" t="s">
        <v>91</v>
      </c>
      <c r="B106" s="14"/>
      <c r="C106" s="14"/>
      <c r="D106" s="30" t="s">
        <v>187</v>
      </c>
      <c r="E106" s="15">
        <v>1000</v>
      </c>
      <c r="F106" s="16">
        <v>1000</v>
      </c>
      <c r="G106" s="16">
        <v>1145</v>
      </c>
      <c r="H106" s="18">
        <f t="shared" si="4"/>
        <v>1.145</v>
      </c>
      <c r="I106" s="18">
        <f t="shared" si="2"/>
        <v>0.0001228320281134084</v>
      </c>
      <c r="J106" s="12"/>
    </row>
    <row r="107" spans="1:10" ht="12.75" customHeight="1">
      <c r="A107" s="32" t="s">
        <v>17</v>
      </c>
      <c r="B107" s="14"/>
      <c r="C107" s="30" t="s">
        <v>246</v>
      </c>
      <c r="D107" s="30"/>
      <c r="E107" s="15">
        <v>0</v>
      </c>
      <c r="F107" s="16">
        <v>22800</v>
      </c>
      <c r="G107" s="16">
        <v>22800</v>
      </c>
      <c r="H107" s="18">
        <f t="shared" si="4"/>
        <v>1</v>
      </c>
      <c r="I107" s="18">
        <f t="shared" si="2"/>
        <v>0.002445912874223329</v>
      </c>
      <c r="J107" s="12"/>
    </row>
    <row r="108" spans="1:10" ht="26.25" customHeight="1">
      <c r="A108" s="32" t="s">
        <v>202</v>
      </c>
      <c r="B108" s="14"/>
      <c r="C108" s="14"/>
      <c r="D108" s="30" t="s">
        <v>245</v>
      </c>
      <c r="E108" s="15">
        <v>0</v>
      </c>
      <c r="F108" s="16">
        <v>22800</v>
      </c>
      <c r="G108" s="16">
        <v>22800</v>
      </c>
      <c r="H108" s="86">
        <f t="shared" si="4"/>
        <v>1</v>
      </c>
      <c r="I108" s="86">
        <f t="shared" si="2"/>
        <v>0.002445912874223329</v>
      </c>
      <c r="J108" s="12"/>
    </row>
    <row r="109" spans="1:10" ht="12.75" customHeight="1">
      <c r="A109" s="32"/>
      <c r="B109" s="14"/>
      <c r="C109" s="14"/>
      <c r="D109" s="30"/>
      <c r="E109" s="15"/>
      <c r="F109" s="16"/>
      <c r="G109" s="16"/>
      <c r="H109" s="18"/>
      <c r="I109" s="18"/>
      <c r="J109" s="12"/>
    </row>
    <row r="110" spans="1:10" ht="21" customHeight="1">
      <c r="A110" s="20" t="s">
        <v>93</v>
      </c>
      <c r="B110" s="7">
        <v>900</v>
      </c>
      <c r="C110" s="7"/>
      <c r="D110" s="7"/>
      <c r="E110" s="8">
        <v>0</v>
      </c>
      <c r="F110" s="10">
        <f>SUM(F111,F113)</f>
        <v>37624</v>
      </c>
      <c r="G110" s="10">
        <f>SUM(G111,G113)</f>
        <v>38398</v>
      </c>
      <c r="H110" s="11">
        <f t="shared" si="4"/>
        <v>1.0205719753348925</v>
      </c>
      <c r="I110" s="11">
        <f t="shared" si="2"/>
        <v>0.004119217655457341</v>
      </c>
      <c r="J110" s="17"/>
    </row>
    <row r="111" spans="1:10" ht="13.5" customHeight="1">
      <c r="A111" s="19" t="s">
        <v>96</v>
      </c>
      <c r="B111" s="14"/>
      <c r="C111" s="14">
        <v>90015</v>
      </c>
      <c r="D111" s="14"/>
      <c r="E111" s="15">
        <v>0</v>
      </c>
      <c r="F111" s="16">
        <v>35624</v>
      </c>
      <c r="G111" s="16">
        <v>35624</v>
      </c>
      <c r="H111" s="18">
        <f t="shared" si="4"/>
        <v>1</v>
      </c>
      <c r="I111" s="18">
        <f t="shared" si="2"/>
        <v>0.003821631589093503</v>
      </c>
      <c r="J111" s="12"/>
    </row>
    <row r="112" spans="1:10" ht="24.75" customHeight="1">
      <c r="A112" s="19" t="s">
        <v>84</v>
      </c>
      <c r="B112" s="14"/>
      <c r="C112" s="14"/>
      <c r="D112" s="30" t="s">
        <v>155</v>
      </c>
      <c r="E112" s="15">
        <v>0</v>
      </c>
      <c r="F112" s="16">
        <v>35624</v>
      </c>
      <c r="G112" s="16">
        <v>35624</v>
      </c>
      <c r="H112" s="18">
        <f t="shared" si="4"/>
        <v>1</v>
      </c>
      <c r="I112" s="18">
        <f t="shared" si="2"/>
        <v>0.003821631589093503</v>
      </c>
      <c r="J112" s="12"/>
    </row>
    <row r="113" spans="1:10" ht="12.75">
      <c r="A113" s="32" t="s">
        <v>17</v>
      </c>
      <c r="B113" s="14"/>
      <c r="C113" s="30" t="s">
        <v>136</v>
      </c>
      <c r="D113" s="14"/>
      <c r="E113" s="15"/>
      <c r="F113" s="16">
        <v>2000</v>
      </c>
      <c r="G113" s="16">
        <v>2774</v>
      </c>
      <c r="H113" s="18">
        <f t="shared" si="4"/>
        <v>1.387</v>
      </c>
      <c r="I113" s="18">
        <f t="shared" si="2"/>
        <v>0.00029758606636383833</v>
      </c>
      <c r="J113" s="12"/>
    </row>
    <row r="114" spans="1:10" s="58" customFormat="1" ht="12.75">
      <c r="A114" s="32" t="s">
        <v>18</v>
      </c>
      <c r="B114" s="30"/>
      <c r="C114" s="30"/>
      <c r="D114" s="30" t="s">
        <v>154</v>
      </c>
      <c r="E114" s="29">
        <v>0</v>
      </c>
      <c r="F114" s="59">
        <v>1000</v>
      </c>
      <c r="G114" s="59">
        <v>1774</v>
      </c>
      <c r="H114" s="18">
        <f t="shared" si="4"/>
        <v>1.774</v>
      </c>
      <c r="I114" s="18">
        <f t="shared" si="2"/>
        <v>0.00019030918591544672</v>
      </c>
      <c r="J114" s="60"/>
    </row>
    <row r="115" spans="1:10" s="58" customFormat="1" ht="12.75">
      <c r="A115" s="32" t="s">
        <v>207</v>
      </c>
      <c r="B115" s="30"/>
      <c r="C115" s="30"/>
      <c r="D115" s="30" t="s">
        <v>208</v>
      </c>
      <c r="E115" s="29">
        <v>0</v>
      </c>
      <c r="F115" s="59">
        <v>1000</v>
      </c>
      <c r="G115" s="59">
        <v>1000</v>
      </c>
      <c r="H115" s="18">
        <v>1</v>
      </c>
      <c r="I115" s="18">
        <f t="shared" si="2"/>
        <v>0.00010727688044839161</v>
      </c>
      <c r="J115" s="60"/>
    </row>
    <row r="116" spans="1:10" s="58" customFormat="1" ht="12.75">
      <c r="A116" s="32"/>
      <c r="B116" s="30"/>
      <c r="C116" s="30"/>
      <c r="D116" s="30"/>
      <c r="E116" s="29"/>
      <c r="F116" s="59"/>
      <c r="G116" s="59"/>
      <c r="H116" s="18"/>
      <c r="I116" s="18"/>
      <c r="J116" s="60"/>
    </row>
    <row r="117" spans="1:10" ht="18" customHeight="1">
      <c r="A117" s="20" t="s">
        <v>97</v>
      </c>
      <c r="B117" s="7">
        <v>921</v>
      </c>
      <c r="C117" s="7"/>
      <c r="D117" s="7"/>
      <c r="E117" s="8">
        <v>35000</v>
      </c>
      <c r="F117" s="10">
        <f>SUM(F119,F121,F123,F126)</f>
        <v>57221</v>
      </c>
      <c r="G117" s="10">
        <f>SUM(G119,G121,G123,G126)</f>
        <v>56891</v>
      </c>
      <c r="H117" s="11">
        <f t="shared" si="4"/>
        <v>0.9942328865276734</v>
      </c>
      <c r="I117" s="11">
        <f t="shared" si="2"/>
        <v>0.006103089005589447</v>
      </c>
      <c r="J117" s="17"/>
    </row>
    <row r="118" spans="1:10" ht="12.75" customHeight="1">
      <c r="A118" s="20"/>
      <c r="B118" s="7"/>
      <c r="C118" s="7"/>
      <c r="D118" s="7"/>
      <c r="E118" s="8"/>
      <c r="F118" s="10"/>
      <c r="G118" s="10"/>
      <c r="H118" s="18"/>
      <c r="I118" s="18"/>
      <c r="J118" s="17"/>
    </row>
    <row r="119" spans="1:10" s="58" customFormat="1" ht="15" customHeight="1">
      <c r="A119" s="21" t="s">
        <v>209</v>
      </c>
      <c r="B119" s="22"/>
      <c r="C119" s="22" t="s">
        <v>210</v>
      </c>
      <c r="D119" s="22"/>
      <c r="E119" s="23">
        <v>0</v>
      </c>
      <c r="F119" s="24">
        <v>1000</v>
      </c>
      <c r="G119" s="24">
        <v>670</v>
      </c>
      <c r="H119" s="18">
        <f t="shared" si="4"/>
        <v>0.67</v>
      </c>
      <c r="I119" s="18">
        <f t="shared" si="2"/>
        <v>7.187550990042238E-05</v>
      </c>
      <c r="J119" s="25"/>
    </row>
    <row r="120" spans="1:10" s="58" customFormat="1" ht="14.25" customHeight="1">
      <c r="A120" s="21" t="s">
        <v>211</v>
      </c>
      <c r="B120" s="22"/>
      <c r="C120" s="22"/>
      <c r="D120" s="22" t="s">
        <v>212</v>
      </c>
      <c r="E120" s="23">
        <v>0</v>
      </c>
      <c r="F120" s="24">
        <v>1000</v>
      </c>
      <c r="G120" s="24">
        <v>670</v>
      </c>
      <c r="H120" s="18">
        <f t="shared" si="4"/>
        <v>0.67</v>
      </c>
      <c r="I120" s="18">
        <f t="shared" si="2"/>
        <v>7.187550990042238E-05</v>
      </c>
      <c r="J120" s="25"/>
    </row>
    <row r="121" spans="1:10" ht="14.25" customHeight="1">
      <c r="A121" s="19" t="s">
        <v>99</v>
      </c>
      <c r="B121" s="14"/>
      <c r="C121" s="14">
        <v>92109</v>
      </c>
      <c r="D121" s="14"/>
      <c r="E121" s="15">
        <v>10000</v>
      </c>
      <c r="F121" s="16">
        <v>14000</v>
      </c>
      <c r="G121" s="16">
        <v>14000</v>
      </c>
      <c r="H121" s="18">
        <f t="shared" si="4"/>
        <v>1</v>
      </c>
      <c r="I121" s="18">
        <f t="shared" si="2"/>
        <v>0.0015018763262774825</v>
      </c>
      <c r="J121" s="12"/>
    </row>
    <row r="122" spans="1:10" ht="27.75" customHeight="1">
      <c r="A122" s="19" t="s">
        <v>100</v>
      </c>
      <c r="B122" s="14"/>
      <c r="C122" s="14"/>
      <c r="D122" s="30" t="s">
        <v>197</v>
      </c>
      <c r="E122" s="15">
        <v>10000</v>
      </c>
      <c r="F122" s="16">
        <v>14000</v>
      </c>
      <c r="G122" s="16">
        <v>14000</v>
      </c>
      <c r="H122" s="18">
        <f t="shared" si="4"/>
        <v>1</v>
      </c>
      <c r="I122" s="18">
        <f t="shared" si="2"/>
        <v>0.0015018763262774825</v>
      </c>
      <c r="J122" s="12"/>
    </row>
    <row r="123" spans="1:10" ht="12.75">
      <c r="A123" s="19" t="s">
        <v>102</v>
      </c>
      <c r="B123" s="14"/>
      <c r="C123" s="14">
        <v>92116</v>
      </c>
      <c r="D123" s="14"/>
      <c r="E123" s="15">
        <v>25000</v>
      </c>
      <c r="F123" s="16">
        <v>39221</v>
      </c>
      <c r="G123" s="16">
        <v>39221</v>
      </c>
      <c r="H123" s="18">
        <f t="shared" si="4"/>
        <v>1</v>
      </c>
      <c r="I123" s="18">
        <f t="shared" si="2"/>
        <v>0.004207506528066367</v>
      </c>
      <c r="J123" s="12"/>
    </row>
    <row r="124" spans="1:10" ht="46.5" customHeight="1">
      <c r="A124" s="74" t="s">
        <v>253</v>
      </c>
      <c r="B124" s="14"/>
      <c r="C124" s="14"/>
      <c r="D124" s="30" t="s">
        <v>247</v>
      </c>
      <c r="E124" s="15">
        <v>0</v>
      </c>
      <c r="F124" s="16">
        <v>4221</v>
      </c>
      <c r="G124" s="16">
        <v>4221</v>
      </c>
      <c r="H124" s="18">
        <f t="shared" si="4"/>
        <v>1</v>
      </c>
      <c r="I124" s="18">
        <f t="shared" si="2"/>
        <v>0.000452815712372661</v>
      </c>
      <c r="J124" s="12"/>
    </row>
    <row r="125" spans="1:10" ht="27.75" customHeight="1">
      <c r="A125" s="19" t="s">
        <v>100</v>
      </c>
      <c r="B125" s="14"/>
      <c r="C125" s="14"/>
      <c r="D125" s="30" t="s">
        <v>197</v>
      </c>
      <c r="E125" s="15">
        <v>25000</v>
      </c>
      <c r="F125" s="16">
        <v>35000</v>
      </c>
      <c r="G125" s="16">
        <v>35000</v>
      </c>
      <c r="H125" s="18">
        <f t="shared" si="4"/>
        <v>1</v>
      </c>
      <c r="I125" s="18">
        <f t="shared" si="2"/>
        <v>0.0037546908156937064</v>
      </c>
      <c r="J125" s="12"/>
    </row>
    <row r="126" spans="1:10" ht="16.5" customHeight="1">
      <c r="A126" s="32" t="s">
        <v>17</v>
      </c>
      <c r="B126" s="14"/>
      <c r="C126" s="30" t="s">
        <v>248</v>
      </c>
      <c r="D126" s="30"/>
      <c r="E126" s="15">
        <v>0</v>
      </c>
      <c r="F126" s="16">
        <v>3000</v>
      </c>
      <c r="G126" s="16">
        <v>3000</v>
      </c>
      <c r="H126" s="18">
        <f t="shared" si="4"/>
        <v>1</v>
      </c>
      <c r="I126" s="18">
        <f t="shared" si="2"/>
        <v>0.00032183064134517483</v>
      </c>
      <c r="J126" s="12"/>
    </row>
    <row r="127" spans="1:10" ht="39.75" customHeight="1">
      <c r="A127" s="74" t="s">
        <v>254</v>
      </c>
      <c r="B127" s="14"/>
      <c r="C127" s="14"/>
      <c r="D127" s="30" t="s">
        <v>249</v>
      </c>
      <c r="E127" s="15">
        <v>0</v>
      </c>
      <c r="F127" s="16">
        <v>3000</v>
      </c>
      <c r="G127" s="16">
        <v>3000</v>
      </c>
      <c r="H127" s="18">
        <f t="shared" si="4"/>
        <v>1</v>
      </c>
      <c r="I127" s="18">
        <f t="shared" si="2"/>
        <v>0.00032183064134517483</v>
      </c>
      <c r="J127" s="12"/>
    </row>
    <row r="128" spans="1:10" ht="12.75">
      <c r="A128" s="26" t="s">
        <v>107</v>
      </c>
      <c r="B128" s="27"/>
      <c r="C128" s="27"/>
      <c r="D128" s="27"/>
      <c r="E128" s="28">
        <f>SUM(E117,E110,E90,E76,E63,E38,E27,E16,E8,E3)</f>
        <v>7788860</v>
      </c>
      <c r="F128" s="28">
        <f>SUM(F117,F110,F90,F76,F63,F38,F27,F16,F8,F3)</f>
        <v>9159632</v>
      </c>
      <c r="G128" s="28">
        <f>SUM(G117,G110,G90,G76,G63,G38,G27,G16,G8,G3,G34)</f>
        <v>9321673</v>
      </c>
      <c r="H128" s="18">
        <f t="shared" si="4"/>
        <v>1.0176907762233243</v>
      </c>
      <c r="I128" s="18">
        <f t="shared" si="2"/>
        <v>1</v>
      </c>
      <c r="J128" s="28">
        <f>SUM(J8,J16,J38,J63,J76)</f>
        <v>641089</v>
      </c>
    </row>
  </sheetData>
  <mergeCells count="4">
    <mergeCell ref="B1:D1"/>
    <mergeCell ref="A1:A2"/>
    <mergeCell ref="E1:E2"/>
    <mergeCell ref="J1:J2"/>
  </mergeCells>
  <printOptions/>
  <pageMargins left="0.5" right="0.49" top="0.984251968503937" bottom="0.82" header="0.5118110236220472" footer="0.5118110236220472"/>
  <pageSetup horizontalDpi="600" verticalDpi="600" orientation="landscape" paperSize="9" r:id="rId3"/>
  <headerFooter alignWithMargins="0">
    <oddHeader xml:space="preserve">&amp;L&amp;"Arial CE,Pogrubiony"&amp;12Tabela Nr 1 do sprawozdania z wykonania budżetu Miasta Radziejów za 2004 rok&amp;"Arial CE,Standardowy"&amp;10 &amp;R&amp;"Arial CE,Pogrubiony"&amp;12                                                                           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2"/>
  <sheetViews>
    <sheetView tabSelected="1" workbookViewId="0" topLeftCell="A1">
      <pane ySplit="2" topLeftCell="BM3" activePane="bottomLeft" state="frozen"/>
      <selection pane="topLeft" activeCell="A1" sqref="A1"/>
      <selection pane="bottomLeft" activeCell="C85" sqref="C85"/>
    </sheetView>
  </sheetViews>
  <sheetFormatPr defaultColWidth="9.00390625" defaultRowHeight="12.75"/>
  <cols>
    <col min="1" max="1" width="43.00390625" style="0" customWidth="1"/>
    <col min="5" max="5" width="12.75390625" style="0" customWidth="1"/>
    <col min="6" max="6" width="12.375" style="0" customWidth="1"/>
    <col min="7" max="7" width="12.875" style="0" customWidth="1"/>
    <col min="8" max="9" width="11.375" style="0" customWidth="1"/>
  </cols>
  <sheetData>
    <row r="1" spans="1:9" ht="12.75" customHeight="1">
      <c r="A1" s="100" t="s">
        <v>0</v>
      </c>
      <c r="B1" s="102" t="s">
        <v>108</v>
      </c>
      <c r="C1" s="103"/>
      <c r="D1" s="104"/>
      <c r="E1" s="105" t="s">
        <v>149</v>
      </c>
      <c r="F1" s="98" t="s">
        <v>109</v>
      </c>
      <c r="G1" s="98" t="s">
        <v>110</v>
      </c>
      <c r="H1" s="96" t="s">
        <v>111</v>
      </c>
      <c r="I1" s="70"/>
    </row>
    <row r="2" spans="1:10" ht="51" customHeight="1">
      <c r="A2" s="101"/>
      <c r="B2" s="34" t="s">
        <v>1</v>
      </c>
      <c r="C2" s="34" t="s">
        <v>2</v>
      </c>
      <c r="D2" s="34" t="s">
        <v>3</v>
      </c>
      <c r="E2" s="99"/>
      <c r="F2" s="99"/>
      <c r="G2" s="99"/>
      <c r="H2" s="97"/>
      <c r="I2" s="72" t="s">
        <v>250</v>
      </c>
      <c r="J2" s="69"/>
    </row>
    <row r="3" spans="1:9" ht="12.75">
      <c r="A3" s="35" t="s">
        <v>4</v>
      </c>
      <c r="B3" s="36" t="s">
        <v>112</v>
      </c>
      <c r="C3" s="36"/>
      <c r="D3" s="36"/>
      <c r="E3" s="37">
        <v>483</v>
      </c>
      <c r="F3" s="38">
        <v>483</v>
      </c>
      <c r="G3" s="38">
        <v>411</v>
      </c>
      <c r="H3" s="39">
        <f>G3/F3</f>
        <v>0.8509316770186336</v>
      </c>
      <c r="I3" s="39">
        <f>G3/9247454</f>
        <v>4.444466552631676E-05</v>
      </c>
    </row>
    <row r="4" spans="1:9" ht="12.75">
      <c r="A4" s="35"/>
      <c r="B4" s="36"/>
      <c r="C4" s="36"/>
      <c r="D4" s="36"/>
      <c r="E4" s="37"/>
      <c r="F4" s="38"/>
      <c r="G4" s="38"/>
      <c r="H4" s="39"/>
      <c r="I4" s="39"/>
    </row>
    <row r="5" spans="1:9" ht="12.75">
      <c r="A5" s="82" t="s">
        <v>5</v>
      </c>
      <c r="B5" s="41"/>
      <c r="C5" s="41">
        <v>1030</v>
      </c>
      <c r="D5" s="41"/>
      <c r="E5" s="42">
        <v>483</v>
      </c>
      <c r="F5" s="43">
        <v>483</v>
      </c>
      <c r="G5" s="43">
        <v>411</v>
      </c>
      <c r="H5" s="68">
        <f aca="true" t="shared" si="0" ref="H5:H79">G5/F5</f>
        <v>0.8509316770186336</v>
      </c>
      <c r="I5" s="68">
        <f aca="true" t="shared" si="1" ref="I5:I72">G5/9247454</f>
        <v>4.444466552631676E-05</v>
      </c>
    </row>
    <row r="6" spans="1:9" ht="12.75">
      <c r="A6" s="40" t="s">
        <v>6</v>
      </c>
      <c r="B6" s="41"/>
      <c r="C6" s="41"/>
      <c r="D6" s="41">
        <v>2850</v>
      </c>
      <c r="E6" s="42">
        <v>463</v>
      </c>
      <c r="F6" s="43">
        <v>463</v>
      </c>
      <c r="G6" s="43">
        <v>411</v>
      </c>
      <c r="H6" s="68">
        <f t="shared" si="0"/>
        <v>0.8876889848812095</v>
      </c>
      <c r="I6" s="68">
        <f t="shared" si="1"/>
        <v>4.444466552631676E-05</v>
      </c>
    </row>
    <row r="7" spans="1:9" ht="12.75">
      <c r="A7" s="61" t="s">
        <v>18</v>
      </c>
      <c r="B7" s="41"/>
      <c r="C7" s="41"/>
      <c r="D7" s="62" t="s">
        <v>138</v>
      </c>
      <c r="E7" s="42">
        <v>20</v>
      </c>
      <c r="F7" s="43">
        <v>20</v>
      </c>
      <c r="G7" s="43">
        <v>0</v>
      </c>
      <c r="H7" s="68">
        <f t="shared" si="0"/>
        <v>0</v>
      </c>
      <c r="I7" s="68">
        <f t="shared" si="1"/>
        <v>0</v>
      </c>
    </row>
    <row r="8" spans="1:9" ht="12.75">
      <c r="A8" s="61"/>
      <c r="B8" s="41"/>
      <c r="C8" s="41"/>
      <c r="D8" s="62"/>
      <c r="E8" s="42"/>
      <c r="F8" s="43"/>
      <c r="G8" s="43"/>
      <c r="H8" s="39"/>
      <c r="I8" s="68"/>
    </row>
    <row r="9" spans="1:9" ht="12.75">
      <c r="A9" s="35" t="s">
        <v>7</v>
      </c>
      <c r="B9" s="36">
        <v>600</v>
      </c>
      <c r="C9" s="36"/>
      <c r="D9" s="36"/>
      <c r="E9" s="37">
        <f>SUM(E12:E18)</f>
        <v>130000</v>
      </c>
      <c r="F9" s="38">
        <f>SUM(F12:F18)</f>
        <v>204384</v>
      </c>
      <c r="G9" s="38">
        <f>SUM(G12:G18)</f>
        <v>196558</v>
      </c>
      <c r="H9" s="39">
        <f t="shared" si="0"/>
        <v>0.961709331454517</v>
      </c>
      <c r="I9" s="39">
        <f t="shared" si="1"/>
        <v>0.02125536390881209</v>
      </c>
    </row>
    <row r="10" spans="1:9" ht="12.75">
      <c r="A10" s="35"/>
      <c r="B10" s="36"/>
      <c r="C10" s="36"/>
      <c r="D10" s="36"/>
      <c r="E10" s="37"/>
      <c r="F10" s="38"/>
      <c r="G10" s="38"/>
      <c r="H10" s="39"/>
      <c r="I10" s="39"/>
    </row>
    <row r="11" spans="1:9" ht="12.75">
      <c r="A11" s="82" t="s">
        <v>8</v>
      </c>
      <c r="B11" s="41"/>
      <c r="C11" s="41">
        <v>60016</v>
      </c>
      <c r="D11" s="41"/>
      <c r="E11" s="49">
        <v>130000</v>
      </c>
      <c r="F11" s="45">
        <f>SUM(F12:F18)</f>
        <v>204384</v>
      </c>
      <c r="G11" s="45">
        <f>SUM(G12:G18)</f>
        <v>196558</v>
      </c>
      <c r="H11" s="68">
        <f t="shared" si="0"/>
        <v>0.961709331454517</v>
      </c>
      <c r="I11" s="68">
        <f t="shared" si="1"/>
        <v>0.02125536390881209</v>
      </c>
    </row>
    <row r="12" spans="1:9" ht="12.75">
      <c r="A12" s="40" t="s">
        <v>10</v>
      </c>
      <c r="B12" s="41"/>
      <c r="C12" s="41"/>
      <c r="D12" s="41">
        <v>4210</v>
      </c>
      <c r="E12" s="42">
        <v>25000</v>
      </c>
      <c r="F12" s="43">
        <v>45100</v>
      </c>
      <c r="G12" s="45">
        <v>41955</v>
      </c>
      <c r="H12" s="68">
        <f t="shared" si="0"/>
        <v>0.9302660753880266</v>
      </c>
      <c r="I12" s="68">
        <f t="shared" si="1"/>
        <v>0.0045369244334710936</v>
      </c>
    </row>
    <row r="13" spans="1:9" ht="12.75">
      <c r="A13" s="40" t="s">
        <v>12</v>
      </c>
      <c r="B13" s="41"/>
      <c r="C13" s="41"/>
      <c r="D13" s="41">
        <v>4270</v>
      </c>
      <c r="E13" s="42">
        <v>90000</v>
      </c>
      <c r="F13" s="43">
        <v>85212</v>
      </c>
      <c r="G13" s="45">
        <v>81976</v>
      </c>
      <c r="H13" s="68">
        <f t="shared" si="0"/>
        <v>0.9620241280570812</v>
      </c>
      <c r="I13" s="68">
        <f t="shared" si="1"/>
        <v>0.008864710221862146</v>
      </c>
    </row>
    <row r="14" spans="1:9" ht="12.75">
      <c r="A14" s="40" t="s">
        <v>13</v>
      </c>
      <c r="B14" s="41"/>
      <c r="C14" s="41"/>
      <c r="D14" s="41">
        <v>4300</v>
      </c>
      <c r="E14" s="42">
        <v>15000</v>
      </c>
      <c r="F14" s="43">
        <v>22000</v>
      </c>
      <c r="G14" s="45">
        <v>20555</v>
      </c>
      <c r="H14" s="68">
        <f t="shared" si="0"/>
        <v>0.9343181818181818</v>
      </c>
      <c r="I14" s="68">
        <f t="shared" si="1"/>
        <v>0.002222773965677472</v>
      </c>
    </row>
    <row r="15" spans="1:9" ht="12.75">
      <c r="A15" s="61" t="s">
        <v>34</v>
      </c>
      <c r="B15" s="41"/>
      <c r="C15" s="41"/>
      <c r="D15" s="62" t="s">
        <v>137</v>
      </c>
      <c r="E15" s="42">
        <v>0</v>
      </c>
      <c r="F15" s="43">
        <v>3900</v>
      </c>
      <c r="G15" s="45">
        <v>3900</v>
      </c>
      <c r="H15" s="68">
        <f t="shared" si="0"/>
        <v>1</v>
      </c>
      <c r="I15" s="68">
        <f t="shared" si="1"/>
        <v>0.0004217377020745386</v>
      </c>
    </row>
    <row r="16" spans="1:9" ht="12.75">
      <c r="A16" s="61" t="s">
        <v>135</v>
      </c>
      <c r="B16" s="41"/>
      <c r="C16" s="41"/>
      <c r="D16" s="62" t="s">
        <v>134</v>
      </c>
      <c r="E16" s="42">
        <v>0</v>
      </c>
      <c r="F16" s="43">
        <v>28540</v>
      </c>
      <c r="G16" s="45">
        <v>28540</v>
      </c>
      <c r="H16" s="68">
        <f t="shared" si="0"/>
        <v>1</v>
      </c>
      <c r="I16" s="68">
        <f t="shared" si="1"/>
        <v>0.003086254876207008</v>
      </c>
    </row>
    <row r="17" spans="1:9" ht="12.75">
      <c r="A17" s="61" t="s">
        <v>256</v>
      </c>
      <c r="B17" s="41"/>
      <c r="C17" s="41"/>
      <c r="D17" s="62" t="s">
        <v>235</v>
      </c>
      <c r="E17" s="42">
        <v>0</v>
      </c>
      <c r="F17" s="43">
        <v>19632</v>
      </c>
      <c r="G17" s="45">
        <v>19632</v>
      </c>
      <c r="H17" s="68">
        <f t="shared" si="0"/>
        <v>1</v>
      </c>
      <c r="I17" s="68">
        <f t="shared" si="1"/>
        <v>0.0021229627095198313</v>
      </c>
    </row>
    <row r="18" spans="1:9" ht="12.75">
      <c r="A18" s="40"/>
      <c r="B18" s="41"/>
      <c r="C18" s="41"/>
      <c r="D18" s="41"/>
      <c r="E18" s="42"/>
      <c r="F18" s="43"/>
      <c r="G18" s="43"/>
      <c r="H18" s="39"/>
      <c r="I18" s="68"/>
    </row>
    <row r="19" spans="1:9" ht="12.75">
      <c r="A19" s="35" t="s">
        <v>14</v>
      </c>
      <c r="B19" s="36">
        <v>700</v>
      </c>
      <c r="C19" s="36"/>
      <c r="D19" s="36"/>
      <c r="E19" s="37">
        <f>SUM(E21,E28)</f>
        <v>100510</v>
      </c>
      <c r="F19" s="37">
        <f>SUM(F21,F28)</f>
        <v>113510</v>
      </c>
      <c r="G19" s="37">
        <f>SUM(G21,G28)</f>
        <v>108807</v>
      </c>
      <c r="H19" s="39">
        <f t="shared" si="0"/>
        <v>0.9585675270901243</v>
      </c>
      <c r="I19" s="39">
        <f t="shared" si="1"/>
        <v>0.011766157474262646</v>
      </c>
    </row>
    <row r="20" spans="1:9" ht="12.75">
      <c r="A20" s="35"/>
      <c r="B20" s="36"/>
      <c r="C20" s="36"/>
      <c r="D20" s="36"/>
      <c r="E20" s="37"/>
      <c r="F20" s="37"/>
      <c r="G20" s="37"/>
      <c r="H20" s="39"/>
      <c r="I20" s="39"/>
    </row>
    <row r="21" spans="1:9" ht="12.75">
      <c r="A21" s="82" t="s">
        <v>15</v>
      </c>
      <c r="B21" s="41"/>
      <c r="C21" s="41">
        <v>70005</v>
      </c>
      <c r="D21" s="41"/>
      <c r="E21" s="42">
        <f>SUM(E22:E27)</f>
        <v>64500</v>
      </c>
      <c r="F21" s="43">
        <v>80100</v>
      </c>
      <c r="G21" s="43">
        <v>75455</v>
      </c>
      <c r="H21" s="68">
        <f t="shared" si="0"/>
        <v>0.9420099875156055</v>
      </c>
      <c r="I21" s="68">
        <f t="shared" si="1"/>
        <v>0.008159543156419053</v>
      </c>
    </row>
    <row r="22" spans="1:9" ht="12.75">
      <c r="A22" s="40" t="s">
        <v>10</v>
      </c>
      <c r="B22" s="41"/>
      <c r="C22" s="41"/>
      <c r="D22" s="41">
        <v>4210</v>
      </c>
      <c r="E22" s="42">
        <v>2000</v>
      </c>
      <c r="F22" s="43">
        <v>2000</v>
      </c>
      <c r="G22" s="43">
        <v>1036</v>
      </c>
      <c r="H22" s="68">
        <f t="shared" si="0"/>
        <v>0.518</v>
      </c>
      <c r="I22" s="68">
        <f t="shared" si="1"/>
        <v>0.00011203083573056973</v>
      </c>
    </row>
    <row r="23" spans="1:9" ht="12.75">
      <c r="A23" s="61" t="s">
        <v>12</v>
      </c>
      <c r="B23" s="41"/>
      <c r="C23" s="41"/>
      <c r="D23" s="62" t="s">
        <v>213</v>
      </c>
      <c r="E23" s="42">
        <v>10000</v>
      </c>
      <c r="F23" s="43">
        <v>0</v>
      </c>
      <c r="G23" s="43">
        <v>0</v>
      </c>
      <c r="H23" s="68"/>
      <c r="I23" s="68">
        <f t="shared" si="1"/>
        <v>0</v>
      </c>
    </row>
    <row r="24" spans="1:9" ht="12.75">
      <c r="A24" s="40" t="s">
        <v>13</v>
      </c>
      <c r="B24" s="41"/>
      <c r="C24" s="41"/>
      <c r="D24" s="41">
        <v>4300</v>
      </c>
      <c r="E24" s="42">
        <v>50000</v>
      </c>
      <c r="F24" s="43">
        <v>69600</v>
      </c>
      <c r="G24" s="43">
        <v>66812</v>
      </c>
      <c r="H24" s="68">
        <f t="shared" si="0"/>
        <v>0.9599425287356322</v>
      </c>
      <c r="I24" s="68">
        <f t="shared" si="1"/>
        <v>0.007224907525898479</v>
      </c>
    </row>
    <row r="25" spans="1:9" ht="12.75">
      <c r="A25" s="40" t="s">
        <v>34</v>
      </c>
      <c r="B25" s="41"/>
      <c r="C25" s="41"/>
      <c r="D25" s="41" t="s">
        <v>137</v>
      </c>
      <c r="E25" s="42">
        <v>2000</v>
      </c>
      <c r="F25" s="43">
        <v>7000</v>
      </c>
      <c r="G25" s="43">
        <v>6540</v>
      </c>
      <c r="H25" s="68">
        <f t="shared" si="0"/>
        <v>0.9342857142857143</v>
      </c>
      <c r="I25" s="68">
        <f t="shared" si="1"/>
        <v>0.0007072216850173031</v>
      </c>
    </row>
    <row r="26" spans="1:9" ht="12.75">
      <c r="A26" s="40" t="s">
        <v>18</v>
      </c>
      <c r="B26" s="41"/>
      <c r="C26" s="41"/>
      <c r="D26" s="41" t="s">
        <v>138</v>
      </c>
      <c r="E26" s="42">
        <v>500</v>
      </c>
      <c r="F26" s="43">
        <v>100</v>
      </c>
      <c r="G26" s="43">
        <v>0</v>
      </c>
      <c r="H26" s="68">
        <f t="shared" si="0"/>
        <v>0</v>
      </c>
      <c r="I26" s="68">
        <f t="shared" si="1"/>
        <v>0</v>
      </c>
    </row>
    <row r="27" spans="1:9" ht="12.75">
      <c r="A27" s="61" t="s">
        <v>139</v>
      </c>
      <c r="B27" s="41"/>
      <c r="C27" s="41"/>
      <c r="D27" s="62" t="s">
        <v>140</v>
      </c>
      <c r="E27" s="42">
        <v>0</v>
      </c>
      <c r="F27" s="43">
        <v>1400</v>
      </c>
      <c r="G27" s="43">
        <v>1067</v>
      </c>
      <c r="H27" s="68">
        <f t="shared" si="0"/>
        <v>0.7621428571428571</v>
      </c>
      <c r="I27" s="68">
        <f t="shared" si="1"/>
        <v>0.00011538310977270068</v>
      </c>
    </row>
    <row r="28" spans="1:9" ht="12.75">
      <c r="A28" s="40" t="s">
        <v>17</v>
      </c>
      <c r="B28" s="41"/>
      <c r="C28" s="41">
        <v>70095</v>
      </c>
      <c r="D28" s="41"/>
      <c r="E28" s="42">
        <f>SUM(E29:E31)</f>
        <v>36010</v>
      </c>
      <c r="F28" s="43">
        <v>33410</v>
      </c>
      <c r="G28" s="43">
        <v>33352</v>
      </c>
      <c r="H28" s="68">
        <f t="shared" si="0"/>
        <v>0.998263992816522</v>
      </c>
      <c r="I28" s="68">
        <f t="shared" si="1"/>
        <v>0.0036066143178435923</v>
      </c>
    </row>
    <row r="29" spans="1:9" ht="12.75">
      <c r="A29" s="40" t="s">
        <v>13</v>
      </c>
      <c r="B29" s="41"/>
      <c r="C29" s="41"/>
      <c r="D29" s="41">
        <v>4300</v>
      </c>
      <c r="E29" s="42">
        <v>2000</v>
      </c>
      <c r="F29" s="43">
        <v>0</v>
      </c>
      <c r="G29" s="43">
        <v>0</v>
      </c>
      <c r="H29" s="68"/>
      <c r="I29" s="68">
        <f t="shared" si="1"/>
        <v>0</v>
      </c>
    </row>
    <row r="30" spans="1:9" ht="12.75">
      <c r="A30" s="40" t="s">
        <v>18</v>
      </c>
      <c r="B30" s="41"/>
      <c r="C30" s="41"/>
      <c r="D30" s="41">
        <v>4580</v>
      </c>
      <c r="E30" s="42">
        <v>8850</v>
      </c>
      <c r="F30" s="43">
        <v>8250</v>
      </c>
      <c r="G30" s="43">
        <v>8192</v>
      </c>
      <c r="H30" s="68">
        <f t="shared" si="0"/>
        <v>0.992969696969697</v>
      </c>
      <c r="I30" s="68">
        <f t="shared" si="1"/>
        <v>0.0008858654501011846</v>
      </c>
    </row>
    <row r="31" spans="1:9" ht="25.5">
      <c r="A31" s="44" t="s">
        <v>19</v>
      </c>
      <c r="B31" s="41"/>
      <c r="C31" s="41"/>
      <c r="D31" s="41">
        <v>6060</v>
      </c>
      <c r="E31" s="42">
        <v>25160</v>
      </c>
      <c r="F31" s="43">
        <v>25160</v>
      </c>
      <c r="G31" s="43">
        <v>25160</v>
      </c>
      <c r="H31" s="68">
        <f t="shared" si="0"/>
        <v>1</v>
      </c>
      <c r="I31" s="68">
        <f t="shared" si="1"/>
        <v>0.0027207488677424077</v>
      </c>
    </row>
    <row r="32" spans="1:9" ht="12.75">
      <c r="A32" s="44"/>
      <c r="B32" s="41"/>
      <c r="C32" s="41"/>
      <c r="D32" s="41"/>
      <c r="E32" s="42"/>
      <c r="F32" s="43"/>
      <c r="G32" s="43"/>
      <c r="H32" s="68"/>
      <c r="I32" s="68"/>
    </row>
    <row r="33" spans="1:9" ht="12.75">
      <c r="A33" s="35" t="s">
        <v>20</v>
      </c>
      <c r="B33" s="36">
        <v>750</v>
      </c>
      <c r="C33" s="36"/>
      <c r="D33" s="36"/>
      <c r="E33" s="37">
        <f>SUM(E35,E45,E50,E71)</f>
        <v>1249617</v>
      </c>
      <c r="F33" s="37">
        <f>SUM(F35,F45,F50,F71)</f>
        <v>1475338</v>
      </c>
      <c r="G33" s="37">
        <f>SUM(G35,G45,G50,G71)</f>
        <v>1418433</v>
      </c>
      <c r="H33" s="39">
        <f t="shared" si="0"/>
        <v>0.9614291775850686</v>
      </c>
      <c r="I33" s="39">
        <f t="shared" si="1"/>
        <v>0.15338632665812665</v>
      </c>
    </row>
    <row r="34" spans="1:9" ht="12.75">
      <c r="A34" s="35"/>
      <c r="B34" s="36"/>
      <c r="C34" s="36"/>
      <c r="D34" s="36"/>
      <c r="E34" s="37"/>
      <c r="F34" s="37"/>
      <c r="G34" s="37"/>
      <c r="H34" s="39"/>
      <c r="I34" s="39"/>
    </row>
    <row r="35" spans="1:9" ht="12.75">
      <c r="A35" s="82" t="s">
        <v>21</v>
      </c>
      <c r="B35" s="41"/>
      <c r="C35" s="41">
        <v>75011</v>
      </c>
      <c r="D35" s="41"/>
      <c r="E35" s="42">
        <f>SUM(E36:E43)</f>
        <v>69960</v>
      </c>
      <c r="F35" s="42">
        <f>SUM(F36:F43)</f>
        <v>76971</v>
      </c>
      <c r="G35" s="42">
        <f>SUM(G36:G43)</f>
        <v>74059</v>
      </c>
      <c r="H35" s="68">
        <f t="shared" si="0"/>
        <v>0.9621675696041366</v>
      </c>
      <c r="I35" s="68">
        <f t="shared" si="1"/>
        <v>0.008008582686650834</v>
      </c>
    </row>
    <row r="36" spans="1:9" ht="12.75">
      <c r="A36" s="40" t="s">
        <v>22</v>
      </c>
      <c r="B36" s="41"/>
      <c r="C36" s="41"/>
      <c r="D36" s="41">
        <v>4010</v>
      </c>
      <c r="E36" s="42">
        <v>48500</v>
      </c>
      <c r="F36" s="43">
        <v>48500</v>
      </c>
      <c r="G36" s="43">
        <v>47177</v>
      </c>
      <c r="H36" s="68">
        <f t="shared" si="0"/>
        <v>0.9727216494845361</v>
      </c>
      <c r="I36" s="68">
        <f t="shared" si="1"/>
        <v>0.005101620402761668</v>
      </c>
    </row>
    <row r="37" spans="1:9" ht="12.75">
      <c r="A37" s="40" t="s">
        <v>23</v>
      </c>
      <c r="B37" s="41"/>
      <c r="C37" s="41"/>
      <c r="D37" s="41">
        <v>4040</v>
      </c>
      <c r="E37" s="42">
        <v>3788</v>
      </c>
      <c r="F37" s="43">
        <v>3788</v>
      </c>
      <c r="G37" s="43">
        <v>3788</v>
      </c>
      <c r="H37" s="68">
        <f t="shared" si="0"/>
        <v>1</v>
      </c>
      <c r="I37" s="68">
        <f t="shared" si="1"/>
        <v>0.00040962626037393645</v>
      </c>
    </row>
    <row r="38" spans="1:9" ht="12.75">
      <c r="A38" s="40" t="s">
        <v>24</v>
      </c>
      <c r="B38" s="41"/>
      <c r="C38" s="41"/>
      <c r="D38" s="41">
        <v>4110</v>
      </c>
      <c r="E38" s="42">
        <v>9010</v>
      </c>
      <c r="F38" s="43">
        <v>9010</v>
      </c>
      <c r="G38" s="43">
        <v>8672</v>
      </c>
      <c r="H38" s="68">
        <f t="shared" si="0"/>
        <v>0.9624861265260821</v>
      </c>
      <c r="I38" s="68">
        <f t="shared" si="1"/>
        <v>0.0009377716288180509</v>
      </c>
    </row>
    <row r="39" spans="1:9" ht="12.75">
      <c r="A39" s="40" t="s">
        <v>25</v>
      </c>
      <c r="B39" s="41"/>
      <c r="C39" s="41"/>
      <c r="D39" s="41">
        <v>4120</v>
      </c>
      <c r="E39" s="42">
        <v>1282</v>
      </c>
      <c r="F39" s="43">
        <v>1282</v>
      </c>
      <c r="G39" s="43">
        <v>1245</v>
      </c>
      <c r="H39" s="68">
        <f t="shared" si="0"/>
        <v>0.9711388455538221</v>
      </c>
      <c r="I39" s="68">
        <f t="shared" si="1"/>
        <v>0.00013463165104687192</v>
      </c>
    </row>
    <row r="40" spans="1:9" ht="12.75">
      <c r="A40" s="40" t="s">
        <v>10</v>
      </c>
      <c r="B40" s="41"/>
      <c r="C40" s="41"/>
      <c r="D40" s="41" t="s">
        <v>125</v>
      </c>
      <c r="E40" s="42">
        <v>5000</v>
      </c>
      <c r="F40" s="43">
        <v>7500</v>
      </c>
      <c r="G40" s="43">
        <v>7326</v>
      </c>
      <c r="H40" s="68">
        <f t="shared" si="0"/>
        <v>0.9768</v>
      </c>
      <c r="I40" s="68">
        <f t="shared" si="1"/>
        <v>0.0007922180526661717</v>
      </c>
    </row>
    <row r="41" spans="1:9" ht="12.75">
      <c r="A41" s="61" t="s">
        <v>13</v>
      </c>
      <c r="B41" s="41"/>
      <c r="C41" s="41"/>
      <c r="D41" s="62" t="s">
        <v>120</v>
      </c>
      <c r="E41" s="42">
        <v>0</v>
      </c>
      <c r="F41" s="43">
        <v>5000</v>
      </c>
      <c r="G41" s="43">
        <v>4287</v>
      </c>
      <c r="H41" s="68">
        <f t="shared" si="0"/>
        <v>0.8574</v>
      </c>
      <c r="I41" s="68">
        <f t="shared" si="1"/>
        <v>0.00046358705866501204</v>
      </c>
    </row>
    <row r="42" spans="1:9" ht="12.75">
      <c r="A42" s="61" t="s">
        <v>33</v>
      </c>
      <c r="B42" s="41"/>
      <c r="C42" s="41"/>
      <c r="D42" s="62" t="s">
        <v>128</v>
      </c>
      <c r="E42" s="42">
        <v>1000</v>
      </c>
      <c r="F42" s="43">
        <v>500</v>
      </c>
      <c r="G42" s="43">
        <v>173</v>
      </c>
      <c r="H42" s="68">
        <f t="shared" si="0"/>
        <v>0.346</v>
      </c>
      <c r="I42" s="68">
        <f t="shared" si="1"/>
        <v>1.8707851912537224E-05</v>
      </c>
    </row>
    <row r="43" spans="1:9" ht="12.75">
      <c r="A43" s="40" t="s">
        <v>26</v>
      </c>
      <c r="B43" s="41"/>
      <c r="C43" s="41"/>
      <c r="D43" s="41">
        <v>4440</v>
      </c>
      <c r="E43" s="42">
        <v>1380</v>
      </c>
      <c r="F43" s="43">
        <v>1391</v>
      </c>
      <c r="G43" s="43">
        <v>1391</v>
      </c>
      <c r="H43" s="68">
        <f t="shared" si="0"/>
        <v>1</v>
      </c>
      <c r="I43" s="68">
        <f t="shared" si="1"/>
        <v>0.00015041978040658543</v>
      </c>
    </row>
    <row r="44" spans="1:9" ht="12.75">
      <c r="A44" s="40"/>
      <c r="B44" s="41"/>
      <c r="C44" s="41"/>
      <c r="D44" s="41"/>
      <c r="E44" s="42"/>
      <c r="F44" s="43"/>
      <c r="G44" s="43"/>
      <c r="H44" s="68"/>
      <c r="I44" s="68"/>
    </row>
    <row r="45" spans="1:9" ht="12.75">
      <c r="A45" s="82" t="s">
        <v>27</v>
      </c>
      <c r="B45" s="41"/>
      <c r="C45" s="41">
        <v>75022</v>
      </c>
      <c r="D45" s="41"/>
      <c r="E45" s="42">
        <f>SUM(E46:E48)</f>
        <v>30000</v>
      </c>
      <c r="F45" s="42">
        <f>SUM(F46:F48)</f>
        <v>30000</v>
      </c>
      <c r="G45" s="42">
        <f>SUM(G46:G48)</f>
        <v>26915</v>
      </c>
      <c r="H45" s="68">
        <f t="shared" si="0"/>
        <v>0.8971666666666667</v>
      </c>
      <c r="I45" s="68">
        <f t="shared" si="1"/>
        <v>0.00291053083367595</v>
      </c>
    </row>
    <row r="46" spans="1:9" ht="12.75">
      <c r="A46" s="40" t="s">
        <v>28</v>
      </c>
      <c r="B46" s="41"/>
      <c r="C46" s="41"/>
      <c r="D46" s="41">
        <v>3030</v>
      </c>
      <c r="E46" s="42">
        <v>25956</v>
      </c>
      <c r="F46" s="43">
        <v>25956</v>
      </c>
      <c r="G46" s="43">
        <v>23237</v>
      </c>
      <c r="H46" s="68">
        <f t="shared" si="0"/>
        <v>0.8952458005856064</v>
      </c>
      <c r="I46" s="68">
        <f t="shared" si="1"/>
        <v>0.002512799739257962</v>
      </c>
    </row>
    <row r="47" spans="1:9" ht="12.75">
      <c r="A47" s="40" t="s">
        <v>10</v>
      </c>
      <c r="B47" s="41"/>
      <c r="C47" s="41"/>
      <c r="D47" s="41">
        <v>4210</v>
      </c>
      <c r="E47" s="42">
        <v>2544</v>
      </c>
      <c r="F47" s="43">
        <v>1544</v>
      </c>
      <c r="G47" s="43">
        <v>1504</v>
      </c>
      <c r="H47" s="68">
        <f t="shared" si="0"/>
        <v>0.9740932642487047</v>
      </c>
      <c r="I47" s="68">
        <f t="shared" si="1"/>
        <v>0.00016263935997951436</v>
      </c>
    </row>
    <row r="48" spans="1:9" ht="12.75">
      <c r="A48" s="40" t="s">
        <v>13</v>
      </c>
      <c r="B48" s="41"/>
      <c r="C48" s="41"/>
      <c r="D48" s="41" t="s">
        <v>120</v>
      </c>
      <c r="E48" s="42">
        <v>1500</v>
      </c>
      <c r="F48" s="43">
        <v>2500</v>
      </c>
      <c r="G48" s="43">
        <v>2174</v>
      </c>
      <c r="H48" s="68">
        <f t="shared" si="0"/>
        <v>0.8696</v>
      </c>
      <c r="I48" s="68">
        <f t="shared" si="1"/>
        <v>0.00023509173443847354</v>
      </c>
    </row>
    <row r="49" spans="1:9" ht="12.75">
      <c r="A49" s="40"/>
      <c r="B49" s="41"/>
      <c r="C49" s="41"/>
      <c r="D49" s="41"/>
      <c r="E49" s="42"/>
      <c r="F49" s="43"/>
      <c r="G49" s="43"/>
      <c r="H49" s="68"/>
      <c r="I49" s="68"/>
    </row>
    <row r="50" spans="1:9" ht="12.75">
      <c r="A50" s="82" t="s">
        <v>29</v>
      </c>
      <c r="B50" s="41"/>
      <c r="C50" s="41">
        <v>75023</v>
      </c>
      <c r="D50" s="41"/>
      <c r="E50" s="42">
        <f>SUM(E51:E69)</f>
        <v>1134657</v>
      </c>
      <c r="F50" s="42">
        <f>SUM(F51:F69)</f>
        <v>1355367</v>
      </c>
      <c r="G50" s="42">
        <f>SUM(G51:G69)</f>
        <v>1305392</v>
      </c>
      <c r="H50" s="68">
        <f t="shared" si="0"/>
        <v>0.9631280678960016</v>
      </c>
      <c r="I50" s="68">
        <f t="shared" si="1"/>
        <v>0.14116231343243232</v>
      </c>
    </row>
    <row r="51" spans="1:9" ht="12.75">
      <c r="A51" s="40" t="s">
        <v>31</v>
      </c>
      <c r="B51" s="41"/>
      <c r="C51" s="41"/>
      <c r="D51" s="41">
        <v>3020</v>
      </c>
      <c r="E51" s="42">
        <v>11000</v>
      </c>
      <c r="F51" s="43">
        <v>12000</v>
      </c>
      <c r="G51" s="43">
        <v>11747</v>
      </c>
      <c r="H51" s="68">
        <f t="shared" si="0"/>
        <v>0.9789166666666667</v>
      </c>
      <c r="I51" s="68">
        <f t="shared" si="1"/>
        <v>0.0012702955862229756</v>
      </c>
    </row>
    <row r="52" spans="1:9" ht="12.75">
      <c r="A52" s="40" t="s">
        <v>22</v>
      </c>
      <c r="B52" s="41"/>
      <c r="C52" s="41"/>
      <c r="D52" s="41">
        <v>4010</v>
      </c>
      <c r="E52" s="42">
        <v>588100</v>
      </c>
      <c r="F52" s="43">
        <v>635800</v>
      </c>
      <c r="G52" s="43">
        <v>620249</v>
      </c>
      <c r="H52" s="68">
        <f t="shared" si="0"/>
        <v>0.9755410506448569</v>
      </c>
      <c r="I52" s="68">
        <f t="shared" si="1"/>
        <v>0.06707240717282832</v>
      </c>
    </row>
    <row r="53" spans="1:9" ht="12.75">
      <c r="A53" s="40" t="s">
        <v>32</v>
      </c>
      <c r="B53" s="41"/>
      <c r="C53" s="41"/>
      <c r="D53" s="41">
        <v>4040</v>
      </c>
      <c r="E53" s="42">
        <v>42580</v>
      </c>
      <c r="F53" s="43">
        <v>42180</v>
      </c>
      <c r="G53" s="43">
        <v>42180</v>
      </c>
      <c r="H53" s="68">
        <f t="shared" si="0"/>
        <v>1</v>
      </c>
      <c r="I53" s="68">
        <f t="shared" si="1"/>
        <v>0.004561255454744625</v>
      </c>
    </row>
    <row r="54" spans="1:9" ht="12.75">
      <c r="A54" s="40" t="s">
        <v>24</v>
      </c>
      <c r="B54" s="41"/>
      <c r="C54" s="41"/>
      <c r="D54" s="41">
        <v>4110</v>
      </c>
      <c r="E54" s="42">
        <v>104360</v>
      </c>
      <c r="F54" s="43">
        <v>114784</v>
      </c>
      <c r="G54" s="43">
        <v>105312</v>
      </c>
      <c r="H54" s="68">
        <f t="shared" si="0"/>
        <v>0.9174797881237803</v>
      </c>
      <c r="I54" s="68">
        <f t="shared" si="1"/>
        <v>0.011388215610480463</v>
      </c>
    </row>
    <row r="55" spans="1:9" ht="12.75">
      <c r="A55" s="40" t="s">
        <v>25</v>
      </c>
      <c r="B55" s="41"/>
      <c r="C55" s="41"/>
      <c r="D55" s="41">
        <v>4120</v>
      </c>
      <c r="E55" s="42">
        <v>14840</v>
      </c>
      <c r="F55" s="43">
        <v>16322</v>
      </c>
      <c r="G55" s="43">
        <v>15794</v>
      </c>
      <c r="H55" s="68">
        <f t="shared" si="0"/>
        <v>0.9676510231589266</v>
      </c>
      <c r="I55" s="68">
        <f t="shared" si="1"/>
        <v>0.0017079295555295544</v>
      </c>
    </row>
    <row r="56" spans="1:9" ht="12.75">
      <c r="A56" s="61" t="s">
        <v>214</v>
      </c>
      <c r="B56" s="41"/>
      <c r="C56" s="41"/>
      <c r="D56" s="62" t="s">
        <v>215</v>
      </c>
      <c r="E56" s="42">
        <v>2000</v>
      </c>
      <c r="F56" s="43">
        <v>1000</v>
      </c>
      <c r="G56" s="43">
        <v>666</v>
      </c>
      <c r="H56" s="68">
        <f t="shared" si="0"/>
        <v>0.666</v>
      </c>
      <c r="I56" s="68">
        <f t="shared" si="1"/>
        <v>7.201982296965197E-05</v>
      </c>
    </row>
    <row r="57" spans="1:9" ht="12.75">
      <c r="A57" s="40" t="s">
        <v>10</v>
      </c>
      <c r="B57" s="41"/>
      <c r="C57" s="41"/>
      <c r="D57" s="41">
        <v>4210</v>
      </c>
      <c r="E57" s="42">
        <v>105317</v>
      </c>
      <c r="F57" s="43">
        <v>129060</v>
      </c>
      <c r="G57" s="43">
        <v>120228</v>
      </c>
      <c r="H57" s="68">
        <f t="shared" si="0"/>
        <v>0.9315667131566713</v>
      </c>
      <c r="I57" s="68">
        <f t="shared" si="1"/>
        <v>0.013001200114107082</v>
      </c>
    </row>
    <row r="58" spans="1:9" ht="12.75">
      <c r="A58" s="40" t="s">
        <v>11</v>
      </c>
      <c r="B58" s="41"/>
      <c r="C58" s="41"/>
      <c r="D58" s="41">
        <v>4260</v>
      </c>
      <c r="E58" s="42">
        <v>60000</v>
      </c>
      <c r="F58" s="43">
        <v>54139</v>
      </c>
      <c r="G58" s="43">
        <v>50399</v>
      </c>
      <c r="H58" s="68">
        <f t="shared" si="0"/>
        <v>0.9309185614806332</v>
      </c>
      <c r="I58" s="68">
        <f t="shared" si="1"/>
        <v>0.005450040627398633</v>
      </c>
    </row>
    <row r="59" spans="1:9" ht="12.75">
      <c r="A59" s="61" t="s">
        <v>12</v>
      </c>
      <c r="B59" s="41"/>
      <c r="C59" s="41"/>
      <c r="D59" s="62" t="s">
        <v>213</v>
      </c>
      <c r="E59" s="42">
        <v>10000</v>
      </c>
      <c r="F59" s="43">
        <v>10000</v>
      </c>
      <c r="G59" s="43">
        <v>7466</v>
      </c>
      <c r="H59" s="68">
        <f t="shared" si="0"/>
        <v>0.7466</v>
      </c>
      <c r="I59" s="68">
        <f t="shared" si="1"/>
        <v>0.0008073573547919243</v>
      </c>
    </row>
    <row r="60" spans="1:9" ht="12.75">
      <c r="A60" s="61" t="s">
        <v>72</v>
      </c>
      <c r="B60" s="41"/>
      <c r="C60" s="41"/>
      <c r="D60" s="62" t="s">
        <v>216</v>
      </c>
      <c r="E60" s="42">
        <v>2000</v>
      </c>
      <c r="F60" s="43">
        <v>2300</v>
      </c>
      <c r="G60" s="43">
        <v>2031</v>
      </c>
      <c r="H60" s="68">
        <f t="shared" si="0"/>
        <v>0.8830434782608696</v>
      </c>
      <c r="I60" s="68">
        <f t="shared" si="1"/>
        <v>0.00021962801869574046</v>
      </c>
    </row>
    <row r="61" spans="1:9" ht="12.75">
      <c r="A61" s="40" t="s">
        <v>13</v>
      </c>
      <c r="B61" s="41"/>
      <c r="C61" s="41"/>
      <c r="D61" s="41">
        <v>4300</v>
      </c>
      <c r="E61" s="42">
        <v>95000</v>
      </c>
      <c r="F61" s="43">
        <v>116000</v>
      </c>
      <c r="G61" s="43">
        <v>115528</v>
      </c>
      <c r="H61" s="68">
        <f t="shared" si="0"/>
        <v>0.9959310344827587</v>
      </c>
      <c r="I61" s="68">
        <f t="shared" si="1"/>
        <v>0.012492952114171101</v>
      </c>
    </row>
    <row r="62" spans="1:9" ht="12.75">
      <c r="A62" s="40" t="s">
        <v>33</v>
      </c>
      <c r="B62" s="41"/>
      <c r="C62" s="41"/>
      <c r="D62" s="41">
        <v>4410</v>
      </c>
      <c r="E62" s="42">
        <v>8000</v>
      </c>
      <c r="F62" s="43">
        <v>15800</v>
      </c>
      <c r="G62" s="43">
        <v>15367</v>
      </c>
      <c r="H62" s="68">
        <f t="shared" si="0"/>
        <v>0.9725949367088608</v>
      </c>
      <c r="I62" s="68">
        <f t="shared" si="1"/>
        <v>0.0016617546840460087</v>
      </c>
    </row>
    <row r="63" spans="1:9" ht="12.75">
      <c r="A63" s="40" t="s">
        <v>34</v>
      </c>
      <c r="B63" s="41"/>
      <c r="C63" s="41"/>
      <c r="D63" s="41">
        <v>4430</v>
      </c>
      <c r="E63" s="42">
        <v>12000</v>
      </c>
      <c r="F63" s="43">
        <v>13000</v>
      </c>
      <c r="G63" s="43">
        <v>12227</v>
      </c>
      <c r="H63" s="68">
        <f t="shared" si="0"/>
        <v>0.9405384615384615</v>
      </c>
      <c r="I63" s="68">
        <f t="shared" si="1"/>
        <v>0.0013222017649398418</v>
      </c>
    </row>
    <row r="64" spans="1:9" ht="12.75">
      <c r="A64" s="40" t="s">
        <v>26</v>
      </c>
      <c r="B64" s="41"/>
      <c r="C64" s="41"/>
      <c r="D64" s="41">
        <v>4440</v>
      </c>
      <c r="E64" s="42">
        <v>23460</v>
      </c>
      <c r="F64" s="43">
        <v>25110</v>
      </c>
      <c r="G64" s="43">
        <v>24699</v>
      </c>
      <c r="H64" s="68">
        <f t="shared" si="0"/>
        <v>0.98363201911589</v>
      </c>
      <c r="I64" s="68">
        <f t="shared" si="1"/>
        <v>0.002670897308599751</v>
      </c>
    </row>
    <row r="65" spans="1:9" ht="12.75">
      <c r="A65" s="40" t="s">
        <v>141</v>
      </c>
      <c r="B65" s="41"/>
      <c r="C65" s="41"/>
      <c r="D65" s="41" t="s">
        <v>142</v>
      </c>
      <c r="E65" s="42">
        <v>36000</v>
      </c>
      <c r="F65" s="43">
        <v>21500</v>
      </c>
      <c r="G65" s="43">
        <v>15300</v>
      </c>
      <c r="H65" s="68">
        <f t="shared" si="0"/>
        <v>0.7116279069767442</v>
      </c>
      <c r="I65" s="68">
        <f t="shared" si="1"/>
        <v>0.0016545094466001128</v>
      </c>
    </row>
    <row r="66" spans="1:9" ht="12.75">
      <c r="A66" s="40" t="s">
        <v>18</v>
      </c>
      <c r="B66" s="41"/>
      <c r="C66" s="41"/>
      <c r="D66" s="41">
        <v>4580</v>
      </c>
      <c r="E66" s="42">
        <v>8000</v>
      </c>
      <c r="F66" s="43">
        <v>2000</v>
      </c>
      <c r="G66" s="43">
        <v>1982</v>
      </c>
      <c r="H66" s="68">
        <f t="shared" si="0"/>
        <v>0.991</v>
      </c>
      <c r="I66" s="68">
        <f t="shared" si="1"/>
        <v>0.00021432926295172704</v>
      </c>
    </row>
    <row r="67" spans="1:9" ht="12.75">
      <c r="A67" s="40" t="s">
        <v>139</v>
      </c>
      <c r="B67" s="41"/>
      <c r="C67" s="41"/>
      <c r="D67" s="41" t="s">
        <v>140</v>
      </c>
      <c r="E67" s="42">
        <v>2000</v>
      </c>
      <c r="F67" s="43">
        <v>4000</v>
      </c>
      <c r="G67" s="43">
        <v>3845</v>
      </c>
      <c r="H67" s="68">
        <f t="shared" si="0"/>
        <v>0.96125</v>
      </c>
      <c r="I67" s="68">
        <f t="shared" si="1"/>
        <v>0.0004157901190965643</v>
      </c>
    </row>
    <row r="68" spans="1:9" ht="12.75">
      <c r="A68" s="40" t="s">
        <v>143</v>
      </c>
      <c r="B68" s="41"/>
      <c r="C68" s="41"/>
      <c r="D68" s="41" t="s">
        <v>134</v>
      </c>
      <c r="E68" s="42">
        <v>0</v>
      </c>
      <c r="F68" s="43">
        <v>131272</v>
      </c>
      <c r="G68" s="43">
        <v>131272</v>
      </c>
      <c r="H68" s="68">
        <f t="shared" si="0"/>
        <v>1</v>
      </c>
      <c r="I68" s="68">
        <f t="shared" si="1"/>
        <v>0.014195474776084314</v>
      </c>
    </row>
    <row r="69" spans="1:9" ht="12.75">
      <c r="A69" s="40" t="s">
        <v>35</v>
      </c>
      <c r="B69" s="41"/>
      <c r="C69" s="41"/>
      <c r="D69" s="41">
        <v>6060</v>
      </c>
      <c r="E69" s="42">
        <v>10000</v>
      </c>
      <c r="F69" s="43">
        <v>9100</v>
      </c>
      <c r="G69" s="43">
        <v>9100</v>
      </c>
      <c r="H69" s="68">
        <f t="shared" si="0"/>
        <v>1</v>
      </c>
      <c r="I69" s="68">
        <f t="shared" si="1"/>
        <v>0.0009840546381739233</v>
      </c>
    </row>
    <row r="70" spans="1:9" ht="12.75">
      <c r="A70" s="40"/>
      <c r="B70" s="41"/>
      <c r="C70" s="41"/>
      <c r="D70" s="41"/>
      <c r="E70" s="42"/>
      <c r="F70" s="43"/>
      <c r="G70" s="43"/>
      <c r="H70" s="68"/>
      <c r="I70" s="68"/>
    </row>
    <row r="71" spans="1:9" ht="12.75">
      <c r="A71" s="82" t="s">
        <v>17</v>
      </c>
      <c r="B71" s="41"/>
      <c r="C71" s="41">
        <v>75095</v>
      </c>
      <c r="D71" s="41"/>
      <c r="E71" s="42">
        <f>SUM(E72:E74)</f>
        <v>15000</v>
      </c>
      <c r="F71" s="42">
        <f>SUM(F72:F74)</f>
        <v>13000</v>
      </c>
      <c r="G71" s="42">
        <f>SUM(G72:G74)</f>
        <v>12067</v>
      </c>
      <c r="H71" s="68">
        <f t="shared" si="0"/>
        <v>0.9282307692307692</v>
      </c>
      <c r="I71" s="68">
        <f t="shared" si="1"/>
        <v>0.001304899705367553</v>
      </c>
    </row>
    <row r="72" spans="1:9" ht="12.75">
      <c r="A72" s="40" t="s">
        <v>10</v>
      </c>
      <c r="B72" s="41"/>
      <c r="C72" s="41"/>
      <c r="D72" s="41">
        <v>4210</v>
      </c>
      <c r="E72" s="42">
        <v>5000</v>
      </c>
      <c r="F72" s="43">
        <v>5700</v>
      </c>
      <c r="G72" s="43">
        <v>5544</v>
      </c>
      <c r="H72" s="68">
        <f t="shared" si="0"/>
        <v>0.9726315789473684</v>
      </c>
      <c r="I72" s="68">
        <f t="shared" si="1"/>
        <v>0.0005995163641798056</v>
      </c>
    </row>
    <row r="73" spans="1:9" ht="12.75">
      <c r="A73" s="40" t="s">
        <v>13</v>
      </c>
      <c r="B73" s="41"/>
      <c r="C73" s="41"/>
      <c r="D73" s="41" t="s">
        <v>120</v>
      </c>
      <c r="E73" s="42">
        <v>4000</v>
      </c>
      <c r="F73" s="43">
        <v>2000</v>
      </c>
      <c r="G73" s="43">
        <v>1236</v>
      </c>
      <c r="H73" s="68">
        <f t="shared" si="0"/>
        <v>0.618</v>
      </c>
      <c r="I73" s="68">
        <f aca="true" t="shared" si="2" ref="I73:I144">G73/9247454</f>
        <v>0.00013365841019593068</v>
      </c>
    </row>
    <row r="74" spans="1:9" ht="12.75">
      <c r="A74" s="40" t="s">
        <v>34</v>
      </c>
      <c r="B74" s="41"/>
      <c r="C74" s="41"/>
      <c r="D74" s="41">
        <v>4430</v>
      </c>
      <c r="E74" s="42">
        <v>6000</v>
      </c>
      <c r="F74" s="43">
        <v>5300</v>
      </c>
      <c r="G74" s="43">
        <v>5287</v>
      </c>
      <c r="H74" s="68">
        <f t="shared" si="0"/>
        <v>0.9975471698113207</v>
      </c>
      <c r="I74" s="68">
        <f t="shared" si="2"/>
        <v>0.0005717249309918168</v>
      </c>
    </row>
    <row r="75" spans="1:9" ht="12.75">
      <c r="A75" s="40"/>
      <c r="B75" s="41"/>
      <c r="C75" s="41"/>
      <c r="D75" s="41"/>
      <c r="E75" s="42"/>
      <c r="F75" s="43"/>
      <c r="G75" s="43"/>
      <c r="H75" s="39"/>
      <c r="I75" s="68"/>
    </row>
    <row r="76" spans="1:9" ht="12.75">
      <c r="A76" s="35" t="s">
        <v>36</v>
      </c>
      <c r="B76" s="36">
        <v>751</v>
      </c>
      <c r="C76" s="36"/>
      <c r="D76" s="36"/>
      <c r="E76" s="37">
        <f>SUM(E78,E82)</f>
        <v>1050</v>
      </c>
      <c r="F76" s="37">
        <f>SUM(F78,F82)</f>
        <v>9744</v>
      </c>
      <c r="G76" s="37">
        <f>SUM(G78,G82)</f>
        <v>9719</v>
      </c>
      <c r="H76" s="39">
        <f t="shared" si="0"/>
        <v>0.9974343185550082</v>
      </c>
      <c r="I76" s="39">
        <f t="shared" si="2"/>
        <v>0.0010509919811442154</v>
      </c>
    </row>
    <row r="77" spans="1:9" ht="12.75">
      <c r="A77" s="35"/>
      <c r="B77" s="36"/>
      <c r="C77" s="36"/>
      <c r="D77" s="36"/>
      <c r="E77" s="37"/>
      <c r="F77" s="37"/>
      <c r="G77" s="37"/>
      <c r="H77" s="39"/>
      <c r="I77" s="39"/>
    </row>
    <row r="78" spans="1:9" ht="12.75">
      <c r="A78" s="82" t="s">
        <v>36</v>
      </c>
      <c r="B78" s="41"/>
      <c r="C78" s="41">
        <v>75101</v>
      </c>
      <c r="D78" s="41"/>
      <c r="E78" s="42">
        <v>1050</v>
      </c>
      <c r="F78" s="43">
        <v>1050</v>
      </c>
      <c r="G78" s="43">
        <v>1050</v>
      </c>
      <c r="H78" s="68">
        <f t="shared" si="0"/>
        <v>1</v>
      </c>
      <c r="I78" s="68">
        <f t="shared" si="2"/>
        <v>0.000113544765943145</v>
      </c>
    </row>
    <row r="79" spans="1:9" ht="12.75">
      <c r="A79" s="40" t="s">
        <v>38</v>
      </c>
      <c r="B79" s="41"/>
      <c r="C79" s="41"/>
      <c r="D79" s="41">
        <v>4110</v>
      </c>
      <c r="E79" s="42">
        <v>152</v>
      </c>
      <c r="F79" s="43">
        <v>151</v>
      </c>
      <c r="G79" s="43">
        <v>151</v>
      </c>
      <c r="H79" s="68">
        <f t="shared" si="0"/>
        <v>1</v>
      </c>
      <c r="I79" s="68">
        <f t="shared" si="2"/>
        <v>1.632881872134752E-05</v>
      </c>
    </row>
    <row r="80" spans="1:9" ht="12.75">
      <c r="A80" s="40" t="s">
        <v>25</v>
      </c>
      <c r="B80" s="41"/>
      <c r="C80" s="41"/>
      <c r="D80" s="41">
        <v>4120</v>
      </c>
      <c r="E80" s="42">
        <v>21</v>
      </c>
      <c r="F80" s="43">
        <v>22</v>
      </c>
      <c r="G80" s="43">
        <v>22</v>
      </c>
      <c r="H80" s="68">
        <f aca="true" t="shared" si="3" ref="H80:H168">G80/F80</f>
        <v>1</v>
      </c>
      <c r="I80" s="68">
        <f t="shared" si="2"/>
        <v>2.3790331911897047E-06</v>
      </c>
    </row>
    <row r="81" spans="1:9" ht="12.75">
      <c r="A81" s="40" t="s">
        <v>13</v>
      </c>
      <c r="B81" s="41"/>
      <c r="C81" s="41"/>
      <c r="D81" s="41">
        <v>4300</v>
      </c>
      <c r="E81" s="42">
        <v>877</v>
      </c>
      <c r="F81" s="43">
        <v>877</v>
      </c>
      <c r="G81" s="43">
        <v>877</v>
      </c>
      <c r="H81" s="68">
        <f t="shared" si="3"/>
        <v>1</v>
      </c>
      <c r="I81" s="68">
        <f t="shared" si="2"/>
        <v>9.483691403060778E-05</v>
      </c>
    </row>
    <row r="82" spans="1:9" ht="12.75">
      <c r="A82" s="61" t="s">
        <v>257</v>
      </c>
      <c r="B82" s="41"/>
      <c r="C82" s="62" t="s">
        <v>159</v>
      </c>
      <c r="D82" s="41"/>
      <c r="E82" s="42">
        <v>0</v>
      </c>
      <c r="F82" s="43">
        <v>8694</v>
      </c>
      <c r="G82" s="43">
        <v>8669</v>
      </c>
      <c r="H82" s="68">
        <f t="shared" si="3"/>
        <v>0.9971244536461927</v>
      </c>
      <c r="I82" s="68">
        <f t="shared" si="2"/>
        <v>0.0009374472152010705</v>
      </c>
    </row>
    <row r="83" spans="1:9" ht="12.75">
      <c r="A83" s="40" t="s">
        <v>28</v>
      </c>
      <c r="B83" s="41"/>
      <c r="C83" s="41"/>
      <c r="D83" s="41" t="s">
        <v>122</v>
      </c>
      <c r="E83" s="42">
        <v>0</v>
      </c>
      <c r="F83" s="43">
        <v>5360</v>
      </c>
      <c r="G83" s="43">
        <v>5335</v>
      </c>
      <c r="H83" s="68">
        <f t="shared" si="3"/>
        <v>0.9953358208955224</v>
      </c>
      <c r="I83" s="68">
        <f t="shared" si="2"/>
        <v>0.0005769155488635034</v>
      </c>
    </row>
    <row r="84" spans="1:9" ht="12.75">
      <c r="A84" s="40" t="s">
        <v>38</v>
      </c>
      <c r="B84" s="41"/>
      <c r="C84" s="41"/>
      <c r="D84" s="41" t="s">
        <v>123</v>
      </c>
      <c r="E84" s="42">
        <v>0</v>
      </c>
      <c r="F84" s="43">
        <v>130</v>
      </c>
      <c r="G84" s="43">
        <v>130</v>
      </c>
      <c r="H84" s="68">
        <f t="shared" si="3"/>
        <v>1</v>
      </c>
      <c r="I84" s="68">
        <f t="shared" si="2"/>
        <v>1.405792340248462E-05</v>
      </c>
    </row>
    <row r="85" spans="1:9" ht="12.75">
      <c r="A85" s="40" t="s">
        <v>121</v>
      </c>
      <c r="B85" s="41"/>
      <c r="C85" s="41"/>
      <c r="D85" s="41" t="s">
        <v>124</v>
      </c>
      <c r="E85" s="42">
        <v>0</v>
      </c>
      <c r="F85" s="43">
        <v>18</v>
      </c>
      <c r="G85" s="43">
        <v>18</v>
      </c>
      <c r="H85" s="68">
        <f t="shared" si="3"/>
        <v>1</v>
      </c>
      <c r="I85" s="68">
        <f t="shared" si="2"/>
        <v>1.946481701882486E-06</v>
      </c>
    </row>
    <row r="86" spans="1:9" ht="12.75">
      <c r="A86" s="40" t="s">
        <v>10</v>
      </c>
      <c r="B86" s="41"/>
      <c r="C86" s="41"/>
      <c r="D86" s="41" t="s">
        <v>125</v>
      </c>
      <c r="E86" s="42">
        <v>0</v>
      </c>
      <c r="F86" s="43">
        <v>1542</v>
      </c>
      <c r="G86" s="43">
        <v>1542</v>
      </c>
      <c r="H86" s="68">
        <f t="shared" si="3"/>
        <v>1</v>
      </c>
      <c r="I86" s="68">
        <f t="shared" si="2"/>
        <v>0.00016674859912793293</v>
      </c>
    </row>
    <row r="87" spans="1:9" ht="12.75">
      <c r="A87" s="40" t="s">
        <v>13</v>
      </c>
      <c r="B87" s="41"/>
      <c r="C87" s="41"/>
      <c r="D87" s="41" t="s">
        <v>120</v>
      </c>
      <c r="E87" s="42">
        <v>0</v>
      </c>
      <c r="F87" s="43">
        <v>1625</v>
      </c>
      <c r="G87" s="43">
        <v>1625</v>
      </c>
      <c r="H87" s="68">
        <f t="shared" si="3"/>
        <v>1</v>
      </c>
      <c r="I87" s="68">
        <f t="shared" si="2"/>
        <v>0.00017572404253105774</v>
      </c>
    </row>
    <row r="88" spans="1:9" ht="12.75">
      <c r="A88" s="61" t="s">
        <v>33</v>
      </c>
      <c r="B88" s="41"/>
      <c r="C88" s="41"/>
      <c r="D88" s="62" t="s">
        <v>128</v>
      </c>
      <c r="E88" s="42">
        <v>0</v>
      </c>
      <c r="F88" s="43">
        <v>19</v>
      </c>
      <c r="G88" s="43">
        <v>19</v>
      </c>
      <c r="H88" s="68">
        <f t="shared" si="3"/>
        <v>1</v>
      </c>
      <c r="I88" s="68">
        <f t="shared" si="2"/>
        <v>2.0546195742092907E-06</v>
      </c>
    </row>
    <row r="89" spans="1:9" ht="10.5" customHeight="1">
      <c r="A89" s="61"/>
      <c r="B89" s="41"/>
      <c r="C89" s="41"/>
      <c r="D89" s="62"/>
      <c r="E89" s="42"/>
      <c r="F89" s="43"/>
      <c r="G89" s="43"/>
      <c r="H89" s="68"/>
      <c r="I89" s="68"/>
    </row>
    <row r="90" spans="1:9" ht="27.75" customHeight="1">
      <c r="A90" s="46" t="s">
        <v>39</v>
      </c>
      <c r="B90" s="36">
        <v>754</v>
      </c>
      <c r="C90" s="36"/>
      <c r="D90" s="36"/>
      <c r="E90" s="37">
        <f>SUM(E92,E100)</f>
        <v>29100</v>
      </c>
      <c r="F90" s="37">
        <f>SUM(F92,F100,F104)</f>
        <v>37800</v>
      </c>
      <c r="G90" s="37">
        <f>SUM(G92,G100,G104)</f>
        <v>35021</v>
      </c>
      <c r="H90" s="39">
        <f t="shared" si="3"/>
        <v>0.9264814814814815</v>
      </c>
      <c r="I90" s="39">
        <f t="shared" si="2"/>
        <v>0.0037870964267570297</v>
      </c>
    </row>
    <row r="91" spans="1:9" ht="13.5" customHeight="1">
      <c r="A91" s="46"/>
      <c r="B91" s="36"/>
      <c r="C91" s="36"/>
      <c r="D91" s="36"/>
      <c r="E91" s="37"/>
      <c r="F91" s="37"/>
      <c r="G91" s="37"/>
      <c r="H91" s="39"/>
      <c r="I91" s="39"/>
    </row>
    <row r="92" spans="1:9" ht="12.75">
      <c r="A92" s="82" t="s">
        <v>40</v>
      </c>
      <c r="B92" s="41"/>
      <c r="C92" s="41">
        <v>75412</v>
      </c>
      <c r="D92" s="41"/>
      <c r="E92" s="42">
        <f>SUM(E93:E98)</f>
        <v>25600</v>
      </c>
      <c r="F92" s="42">
        <f>SUM(F93:F98)</f>
        <v>33600</v>
      </c>
      <c r="G92" s="42">
        <f>SUM(G93:G98)</f>
        <v>31159</v>
      </c>
      <c r="H92" s="68">
        <f t="shared" si="3"/>
        <v>0.9273511904761905</v>
      </c>
      <c r="I92" s="68">
        <f t="shared" si="2"/>
        <v>0.0033694679638309097</v>
      </c>
    </row>
    <row r="93" spans="1:9" ht="12.75">
      <c r="A93" s="47" t="s">
        <v>126</v>
      </c>
      <c r="B93" s="48"/>
      <c r="C93" s="48"/>
      <c r="D93" s="48" t="s">
        <v>127</v>
      </c>
      <c r="E93" s="49">
        <v>6000</v>
      </c>
      <c r="F93" s="45">
        <v>9200</v>
      </c>
      <c r="G93" s="45">
        <v>9200</v>
      </c>
      <c r="H93" s="68">
        <f t="shared" si="3"/>
        <v>1</v>
      </c>
      <c r="I93" s="68">
        <f t="shared" si="2"/>
        <v>0.0009948684254066037</v>
      </c>
    </row>
    <row r="94" spans="1:9" ht="12.75">
      <c r="A94" s="40" t="s">
        <v>10</v>
      </c>
      <c r="B94" s="41"/>
      <c r="C94" s="41"/>
      <c r="D94" s="41">
        <v>4210</v>
      </c>
      <c r="E94" s="42">
        <v>7600</v>
      </c>
      <c r="F94" s="43">
        <v>10100</v>
      </c>
      <c r="G94" s="43">
        <v>8828</v>
      </c>
      <c r="H94" s="68">
        <f t="shared" si="3"/>
        <v>0.8740594059405941</v>
      </c>
      <c r="I94" s="68">
        <f t="shared" si="2"/>
        <v>0.0009546411369010324</v>
      </c>
    </row>
    <row r="95" spans="1:9" ht="12.75">
      <c r="A95" s="40" t="s">
        <v>11</v>
      </c>
      <c r="B95" s="41"/>
      <c r="C95" s="41"/>
      <c r="D95" s="41">
        <v>4260</v>
      </c>
      <c r="E95" s="42">
        <v>4000</v>
      </c>
      <c r="F95" s="43">
        <v>2300</v>
      </c>
      <c r="G95" s="43">
        <v>1914</v>
      </c>
      <c r="H95" s="68">
        <f t="shared" si="3"/>
        <v>0.8321739130434782</v>
      </c>
      <c r="I95" s="68">
        <f t="shared" si="2"/>
        <v>0.00020697588763350433</v>
      </c>
    </row>
    <row r="96" spans="1:9" ht="12.75">
      <c r="A96" s="40" t="s">
        <v>13</v>
      </c>
      <c r="B96" s="41"/>
      <c r="C96" s="41"/>
      <c r="D96" s="41">
        <v>4300</v>
      </c>
      <c r="E96" s="42">
        <v>6000</v>
      </c>
      <c r="F96" s="43">
        <v>2000</v>
      </c>
      <c r="G96" s="43">
        <v>1949</v>
      </c>
      <c r="H96" s="68">
        <f t="shared" si="3"/>
        <v>0.9745</v>
      </c>
      <c r="I96" s="68">
        <f t="shared" si="2"/>
        <v>0.0002107607131649425</v>
      </c>
    </row>
    <row r="97" spans="1:9" ht="12.75">
      <c r="A97" s="40" t="s">
        <v>34</v>
      </c>
      <c r="B97" s="41"/>
      <c r="C97" s="41"/>
      <c r="D97" s="41">
        <v>4430</v>
      </c>
      <c r="E97" s="42">
        <v>2000</v>
      </c>
      <c r="F97" s="43">
        <v>2000</v>
      </c>
      <c r="G97" s="43">
        <v>1671</v>
      </c>
      <c r="H97" s="68">
        <f t="shared" si="3"/>
        <v>0.8355</v>
      </c>
      <c r="I97" s="68">
        <f t="shared" si="2"/>
        <v>0.00018069838465809075</v>
      </c>
    </row>
    <row r="98" spans="1:9" ht="12.75">
      <c r="A98" s="61" t="s">
        <v>258</v>
      </c>
      <c r="B98" s="41"/>
      <c r="C98" s="41"/>
      <c r="D98" s="62" t="s">
        <v>235</v>
      </c>
      <c r="E98" s="42">
        <v>0</v>
      </c>
      <c r="F98" s="43">
        <v>8000</v>
      </c>
      <c r="G98" s="43">
        <v>7597</v>
      </c>
      <c r="H98" s="68">
        <f t="shared" si="3"/>
        <v>0.949625</v>
      </c>
      <c r="I98" s="68">
        <f t="shared" si="2"/>
        <v>0.0008215234160667358</v>
      </c>
    </row>
    <row r="99" spans="1:9" ht="12.75">
      <c r="A99" s="61"/>
      <c r="B99" s="41"/>
      <c r="C99" s="41"/>
      <c r="D99" s="62"/>
      <c r="E99" s="42"/>
      <c r="F99" s="43"/>
      <c r="G99" s="43"/>
      <c r="H99" s="68"/>
      <c r="I99" s="68"/>
    </row>
    <row r="100" spans="1:9" ht="12.75">
      <c r="A100" s="82" t="s">
        <v>41</v>
      </c>
      <c r="B100" s="41"/>
      <c r="C100" s="41">
        <v>75414</v>
      </c>
      <c r="D100" s="41"/>
      <c r="E100" s="42">
        <f>SUM(E101:E103)</f>
        <v>3500</v>
      </c>
      <c r="F100" s="42">
        <f>SUM(F101:F103)</f>
        <v>1200</v>
      </c>
      <c r="G100" s="42">
        <f>SUM(G101:G103)</f>
        <v>863</v>
      </c>
      <c r="H100" s="68">
        <f t="shared" si="3"/>
        <v>0.7191666666666666</v>
      </c>
      <c r="I100" s="68">
        <f t="shared" si="2"/>
        <v>9.33229838180325E-05</v>
      </c>
    </row>
    <row r="101" spans="1:9" ht="12.75">
      <c r="A101" s="40" t="s">
        <v>10</v>
      </c>
      <c r="B101" s="41"/>
      <c r="C101" s="41"/>
      <c r="D101" s="41">
        <v>4210</v>
      </c>
      <c r="E101" s="42">
        <v>1500</v>
      </c>
      <c r="F101" s="43">
        <v>150</v>
      </c>
      <c r="G101" s="43">
        <v>118</v>
      </c>
      <c r="H101" s="68">
        <f t="shared" si="3"/>
        <v>0.7866666666666666</v>
      </c>
      <c r="I101" s="68">
        <f t="shared" si="2"/>
        <v>1.2760268934562962E-05</v>
      </c>
    </row>
    <row r="102" spans="1:9" ht="12.75">
      <c r="A102" s="40" t="s">
        <v>13</v>
      </c>
      <c r="B102" s="41"/>
      <c r="C102" s="41"/>
      <c r="D102" s="41">
        <v>4300</v>
      </c>
      <c r="E102" s="42">
        <v>1500</v>
      </c>
      <c r="F102" s="43">
        <v>800</v>
      </c>
      <c r="G102" s="43">
        <v>529</v>
      </c>
      <c r="H102" s="68">
        <f t="shared" si="3"/>
        <v>0.66125</v>
      </c>
      <c r="I102" s="68">
        <f t="shared" si="2"/>
        <v>5.720493446087972E-05</v>
      </c>
    </row>
    <row r="103" spans="1:9" ht="12.75">
      <c r="A103" s="40" t="s">
        <v>33</v>
      </c>
      <c r="B103" s="41"/>
      <c r="C103" s="41"/>
      <c r="D103" s="41" t="s">
        <v>128</v>
      </c>
      <c r="E103" s="42">
        <v>500</v>
      </c>
      <c r="F103" s="43">
        <v>250</v>
      </c>
      <c r="G103" s="43">
        <v>216</v>
      </c>
      <c r="H103" s="68">
        <f t="shared" si="3"/>
        <v>0.864</v>
      </c>
      <c r="I103" s="68">
        <f t="shared" si="2"/>
        <v>2.3357780422589827E-05</v>
      </c>
    </row>
    <row r="104" spans="1:9" ht="12.75">
      <c r="A104" s="61" t="s">
        <v>17</v>
      </c>
      <c r="B104" s="41"/>
      <c r="C104" s="62" t="s">
        <v>259</v>
      </c>
      <c r="D104" s="41"/>
      <c r="E104" s="42">
        <v>0</v>
      </c>
      <c r="F104" s="43">
        <v>3000</v>
      </c>
      <c r="G104" s="43">
        <v>2999</v>
      </c>
      <c r="H104" s="68">
        <f t="shared" si="3"/>
        <v>0.9996666666666667</v>
      </c>
      <c r="I104" s="68">
        <f t="shared" si="2"/>
        <v>0.0003243054791080875</v>
      </c>
    </row>
    <row r="105" spans="1:9" ht="12.75">
      <c r="A105" s="61" t="s">
        <v>10</v>
      </c>
      <c r="B105" s="41"/>
      <c r="C105" s="41"/>
      <c r="D105" s="62" t="s">
        <v>125</v>
      </c>
      <c r="E105" s="42">
        <v>0</v>
      </c>
      <c r="F105" s="43">
        <v>3000</v>
      </c>
      <c r="G105" s="43">
        <v>2999</v>
      </c>
      <c r="H105" s="68">
        <f t="shared" si="3"/>
        <v>0.9996666666666667</v>
      </c>
      <c r="I105" s="68">
        <f t="shared" si="2"/>
        <v>0.0003243054791080875</v>
      </c>
    </row>
    <row r="106" spans="1:9" ht="12.75">
      <c r="A106" s="61"/>
      <c r="B106" s="41"/>
      <c r="C106" s="41"/>
      <c r="D106" s="62"/>
      <c r="E106" s="42"/>
      <c r="F106" s="43"/>
      <c r="G106" s="43"/>
      <c r="H106" s="68"/>
      <c r="I106" s="68"/>
    </row>
    <row r="107" spans="1:9" ht="48">
      <c r="A107" s="64" t="s">
        <v>217</v>
      </c>
      <c r="B107" s="36" t="s">
        <v>218</v>
      </c>
      <c r="C107" s="36"/>
      <c r="D107" s="36"/>
      <c r="E107" s="37">
        <v>16000</v>
      </c>
      <c r="F107" s="38">
        <v>20500</v>
      </c>
      <c r="G107" s="38">
        <v>19133</v>
      </c>
      <c r="H107" s="39">
        <f t="shared" si="3"/>
        <v>0.9333170731707318</v>
      </c>
      <c r="I107" s="39">
        <f t="shared" si="2"/>
        <v>0.0020690019112287556</v>
      </c>
    </row>
    <row r="108" spans="1:9" ht="12.75">
      <c r="A108" s="64"/>
      <c r="B108" s="36"/>
      <c r="C108" s="36"/>
      <c r="D108" s="36"/>
      <c r="E108" s="37"/>
      <c r="F108" s="38"/>
      <c r="G108" s="38"/>
      <c r="H108" s="39"/>
      <c r="I108" s="39"/>
    </row>
    <row r="109" spans="1:9" ht="24">
      <c r="A109" s="83" t="s">
        <v>220</v>
      </c>
      <c r="B109" s="36"/>
      <c r="C109" s="48" t="s">
        <v>221</v>
      </c>
      <c r="D109" s="36"/>
      <c r="E109" s="49">
        <f>SUM(E110:E114)</f>
        <v>16000</v>
      </c>
      <c r="F109" s="49">
        <f>SUM(F110:F114)</f>
        <v>20500</v>
      </c>
      <c r="G109" s="49">
        <f>SUM(G110:G114)</f>
        <v>19133</v>
      </c>
      <c r="H109" s="68">
        <f t="shared" si="3"/>
        <v>0.9333170731707318</v>
      </c>
      <c r="I109" s="68">
        <f t="shared" si="2"/>
        <v>0.0020690019112287556</v>
      </c>
    </row>
    <row r="110" spans="1:9" ht="12.75">
      <c r="A110" s="61" t="s">
        <v>219</v>
      </c>
      <c r="B110" s="41"/>
      <c r="C110" s="41"/>
      <c r="D110" s="62" t="s">
        <v>222</v>
      </c>
      <c r="E110" s="42">
        <v>5000</v>
      </c>
      <c r="F110" s="43">
        <v>9000</v>
      </c>
      <c r="G110" s="43">
        <v>8348</v>
      </c>
      <c r="H110" s="68">
        <f t="shared" si="3"/>
        <v>0.9275555555555556</v>
      </c>
      <c r="I110" s="68">
        <f t="shared" si="2"/>
        <v>0.0009027349581841661</v>
      </c>
    </row>
    <row r="111" spans="1:9" ht="12.75">
      <c r="A111" s="61" t="s">
        <v>10</v>
      </c>
      <c r="B111" s="41"/>
      <c r="C111" s="41"/>
      <c r="D111" s="62" t="s">
        <v>125</v>
      </c>
      <c r="E111" s="42">
        <v>5000</v>
      </c>
      <c r="F111" s="43">
        <v>3600</v>
      </c>
      <c r="G111" s="43">
        <v>3546</v>
      </c>
      <c r="H111" s="68">
        <f t="shared" si="3"/>
        <v>0.985</v>
      </c>
      <c r="I111" s="68">
        <f t="shared" si="2"/>
        <v>0.0003834568952708497</v>
      </c>
    </row>
    <row r="112" spans="1:9" ht="12.75">
      <c r="A112" s="63" t="s">
        <v>13</v>
      </c>
      <c r="B112" s="41"/>
      <c r="C112" s="41"/>
      <c r="D112" s="62" t="s">
        <v>120</v>
      </c>
      <c r="E112" s="42">
        <v>6000</v>
      </c>
      <c r="F112" s="43">
        <v>5600</v>
      </c>
      <c r="G112" s="43">
        <v>5600</v>
      </c>
      <c r="H112" s="68">
        <f t="shared" si="3"/>
        <v>1</v>
      </c>
      <c r="I112" s="68">
        <f t="shared" si="2"/>
        <v>0.0006055720850301066</v>
      </c>
    </row>
    <row r="113" spans="1:9" ht="12.75">
      <c r="A113" s="63" t="s">
        <v>34</v>
      </c>
      <c r="B113" s="41"/>
      <c r="C113" s="41"/>
      <c r="D113" s="62" t="s">
        <v>137</v>
      </c>
      <c r="E113" s="42">
        <v>0</v>
      </c>
      <c r="F113" s="43">
        <v>500</v>
      </c>
      <c r="G113" s="43">
        <v>477</v>
      </c>
      <c r="H113" s="68">
        <f t="shared" si="3"/>
        <v>0.954</v>
      </c>
      <c r="I113" s="68">
        <f t="shared" si="2"/>
        <v>5.158176509988587E-05</v>
      </c>
    </row>
    <row r="114" spans="1:9" ht="12.75">
      <c r="A114" s="63" t="s">
        <v>139</v>
      </c>
      <c r="B114" s="41"/>
      <c r="C114" s="41"/>
      <c r="D114" s="62" t="s">
        <v>140</v>
      </c>
      <c r="E114" s="42">
        <v>0</v>
      </c>
      <c r="F114" s="43">
        <v>1800</v>
      </c>
      <c r="G114" s="43">
        <v>1162</v>
      </c>
      <c r="H114" s="68">
        <f t="shared" si="3"/>
        <v>0.6455555555555555</v>
      </c>
      <c r="I114" s="68">
        <f t="shared" si="2"/>
        <v>0.00012565620764374714</v>
      </c>
    </row>
    <row r="115" spans="1:9" ht="12.75">
      <c r="A115" s="63"/>
      <c r="B115" s="41"/>
      <c r="C115" s="41"/>
      <c r="D115" s="62"/>
      <c r="E115" s="42"/>
      <c r="F115" s="43"/>
      <c r="G115" s="43"/>
      <c r="H115" s="68"/>
      <c r="I115" s="68"/>
    </row>
    <row r="116" spans="1:9" ht="16.5" customHeight="1">
      <c r="A116" s="46" t="s">
        <v>59</v>
      </c>
      <c r="B116" s="36">
        <v>757</v>
      </c>
      <c r="C116" s="36"/>
      <c r="D116" s="36"/>
      <c r="E116" s="37">
        <f>SUM(E118,E122)</f>
        <v>52667</v>
      </c>
      <c r="F116" s="37">
        <f>SUM(F118,F122)</f>
        <v>34667</v>
      </c>
      <c r="G116" s="37">
        <f>SUM(G118,G122)</f>
        <v>29079</v>
      </c>
      <c r="H116" s="39">
        <f t="shared" si="3"/>
        <v>0.8388092422188248</v>
      </c>
      <c r="I116" s="39">
        <f t="shared" si="2"/>
        <v>0.003144541189391156</v>
      </c>
    </row>
    <row r="117" spans="1:9" ht="16.5" customHeight="1">
      <c r="A117" s="46"/>
      <c r="B117" s="36"/>
      <c r="C117" s="36"/>
      <c r="D117" s="36"/>
      <c r="E117" s="37"/>
      <c r="F117" s="37"/>
      <c r="G117" s="37"/>
      <c r="H117" s="39"/>
      <c r="I117" s="39"/>
    </row>
    <row r="118" spans="1:9" ht="12.75">
      <c r="A118" s="76" t="s">
        <v>60</v>
      </c>
      <c r="B118" s="41"/>
      <c r="C118" s="41">
        <v>75702</v>
      </c>
      <c r="D118" s="41"/>
      <c r="E118" s="42">
        <v>28000</v>
      </c>
      <c r="F118" s="43">
        <v>31200</v>
      </c>
      <c r="G118" s="43">
        <v>29079</v>
      </c>
      <c r="H118" s="68">
        <f t="shared" si="3"/>
        <v>0.9320192307692308</v>
      </c>
      <c r="I118" s="68">
        <f t="shared" si="2"/>
        <v>0.003144541189391156</v>
      </c>
    </row>
    <row r="119" spans="1:9" ht="25.5">
      <c r="A119" s="44" t="s">
        <v>61</v>
      </c>
      <c r="B119" s="41"/>
      <c r="C119" s="41"/>
      <c r="D119" s="41">
        <v>8010</v>
      </c>
      <c r="E119" s="42">
        <v>28000</v>
      </c>
      <c r="F119" s="43">
        <v>3200</v>
      </c>
      <c r="G119" s="43">
        <v>3200</v>
      </c>
      <c r="H119" s="68">
        <f t="shared" si="3"/>
        <v>1</v>
      </c>
      <c r="I119" s="68">
        <f t="shared" si="2"/>
        <v>0.00034604119144577525</v>
      </c>
    </row>
    <row r="120" spans="1:9" ht="25.5">
      <c r="A120" s="44" t="s">
        <v>61</v>
      </c>
      <c r="B120" s="41"/>
      <c r="C120" s="41"/>
      <c r="D120" s="41" t="s">
        <v>129</v>
      </c>
      <c r="E120" s="42">
        <v>0</v>
      </c>
      <c r="F120" s="43">
        <v>28000</v>
      </c>
      <c r="G120" s="43">
        <v>25879</v>
      </c>
      <c r="H120" s="68">
        <f t="shared" si="3"/>
        <v>0.92425</v>
      </c>
      <c r="I120" s="68">
        <f t="shared" si="2"/>
        <v>0.0027984999979453803</v>
      </c>
    </row>
    <row r="121" spans="1:9" ht="12.75">
      <c r="A121" s="44"/>
      <c r="B121" s="41"/>
      <c r="C121" s="41"/>
      <c r="D121" s="41"/>
      <c r="E121" s="42"/>
      <c r="F121" s="43"/>
      <c r="G121" s="43"/>
      <c r="H121" s="68"/>
      <c r="I121" s="68"/>
    </row>
    <row r="122" spans="1:9" ht="25.5">
      <c r="A122" s="76" t="s">
        <v>270</v>
      </c>
      <c r="B122" s="41"/>
      <c r="C122" s="41">
        <v>75704</v>
      </c>
      <c r="D122" s="41"/>
      <c r="E122" s="42">
        <v>24667</v>
      </c>
      <c r="F122" s="43">
        <v>3467</v>
      </c>
      <c r="G122" s="43">
        <v>0</v>
      </c>
      <c r="H122" s="68">
        <f t="shared" si="3"/>
        <v>0</v>
      </c>
      <c r="I122" s="68">
        <f t="shared" si="2"/>
        <v>0</v>
      </c>
    </row>
    <row r="123" spans="1:9" ht="12.75">
      <c r="A123" s="44" t="s">
        <v>62</v>
      </c>
      <c r="B123" s="41"/>
      <c r="C123" s="41"/>
      <c r="D123" s="41">
        <v>8020</v>
      </c>
      <c r="E123" s="42">
        <v>24667</v>
      </c>
      <c r="F123" s="43">
        <v>3467</v>
      </c>
      <c r="G123" s="43">
        <v>0</v>
      </c>
      <c r="H123" s="68">
        <f t="shared" si="3"/>
        <v>0</v>
      </c>
      <c r="I123" s="68">
        <f t="shared" si="2"/>
        <v>0</v>
      </c>
    </row>
    <row r="124" spans="1:9" ht="12.75">
      <c r="A124" s="44"/>
      <c r="B124" s="41"/>
      <c r="C124" s="41"/>
      <c r="D124" s="41"/>
      <c r="E124" s="42"/>
      <c r="F124" s="43"/>
      <c r="G124" s="43"/>
      <c r="H124" s="39"/>
      <c r="I124" s="68"/>
    </row>
    <row r="125" spans="1:9" ht="15" customHeight="1">
      <c r="A125" s="46" t="s">
        <v>63</v>
      </c>
      <c r="B125" s="36">
        <v>758</v>
      </c>
      <c r="C125" s="36"/>
      <c r="D125" s="36"/>
      <c r="E125" s="37">
        <v>50000</v>
      </c>
      <c r="F125" s="38">
        <v>30000</v>
      </c>
      <c r="G125" s="38">
        <v>0</v>
      </c>
      <c r="H125" s="39">
        <f t="shared" si="3"/>
        <v>0</v>
      </c>
      <c r="I125" s="68">
        <f t="shared" si="2"/>
        <v>0</v>
      </c>
    </row>
    <row r="126" spans="1:9" ht="12.75">
      <c r="A126" s="44" t="s">
        <v>66</v>
      </c>
      <c r="B126" s="41"/>
      <c r="C126" s="41" t="s">
        <v>130</v>
      </c>
      <c r="D126" s="41"/>
      <c r="E126" s="42">
        <v>50000</v>
      </c>
      <c r="F126" s="43">
        <v>30000</v>
      </c>
      <c r="G126" s="43">
        <v>0</v>
      </c>
      <c r="H126" s="68">
        <f t="shared" si="3"/>
        <v>0</v>
      </c>
      <c r="I126" s="68">
        <f t="shared" si="2"/>
        <v>0</v>
      </c>
    </row>
    <row r="127" spans="1:9" ht="12.75">
      <c r="A127" s="44" t="s">
        <v>67</v>
      </c>
      <c r="B127" s="41"/>
      <c r="C127" s="41"/>
      <c r="D127" s="41" t="s">
        <v>131</v>
      </c>
      <c r="E127" s="42">
        <v>50000</v>
      </c>
      <c r="F127" s="43">
        <v>30000</v>
      </c>
      <c r="G127" s="43">
        <v>0</v>
      </c>
      <c r="H127" s="68">
        <f t="shared" si="3"/>
        <v>0</v>
      </c>
      <c r="I127" s="68">
        <f t="shared" si="2"/>
        <v>0</v>
      </c>
    </row>
    <row r="128" spans="1:9" ht="12.75">
      <c r="A128" s="44"/>
      <c r="B128" s="41"/>
      <c r="C128" s="41"/>
      <c r="D128" s="41"/>
      <c r="E128" s="42"/>
      <c r="F128" s="43"/>
      <c r="G128" s="43"/>
      <c r="H128" s="39"/>
      <c r="I128" s="68"/>
    </row>
    <row r="129" spans="1:9" ht="15.75" customHeight="1">
      <c r="A129" s="46" t="s">
        <v>68</v>
      </c>
      <c r="B129" s="36">
        <v>801</v>
      </c>
      <c r="C129" s="36"/>
      <c r="D129" s="36"/>
      <c r="E129" s="37">
        <f>SUM(E131,E151,E168,E184,E187,E200,E204)</f>
        <v>3784479</v>
      </c>
      <c r="F129" s="37">
        <f>SUM(F131,F151,F168,F184,F187,F200,F204)</f>
        <v>4157506</v>
      </c>
      <c r="G129" s="37">
        <f>SUM(G131,G151,G168,G184,G187,G200,G204)</f>
        <v>4094404</v>
      </c>
      <c r="H129" s="39">
        <f t="shared" si="3"/>
        <v>0.9848221505873954</v>
      </c>
      <c r="I129" s="39">
        <f t="shared" si="2"/>
        <v>0.44276013700635874</v>
      </c>
    </row>
    <row r="130" spans="1:9" ht="15.75" customHeight="1">
      <c r="A130" s="46"/>
      <c r="B130" s="36"/>
      <c r="C130" s="36"/>
      <c r="D130" s="36"/>
      <c r="E130" s="37"/>
      <c r="F130" s="37"/>
      <c r="G130" s="37"/>
      <c r="H130" s="39"/>
      <c r="I130" s="39"/>
    </row>
    <row r="131" spans="1:9" ht="12.75">
      <c r="A131" s="76" t="s">
        <v>69</v>
      </c>
      <c r="B131" s="41"/>
      <c r="C131" s="77">
        <v>80101</v>
      </c>
      <c r="D131" s="77"/>
      <c r="E131" s="79">
        <f>SUM(E132:E149)</f>
        <v>1845306</v>
      </c>
      <c r="F131" s="79">
        <f>SUM(F132:F149)</f>
        <v>2232214</v>
      </c>
      <c r="G131" s="79">
        <f>SUM(G132:G149)</f>
        <v>2207151</v>
      </c>
      <c r="H131" s="80">
        <f t="shared" si="3"/>
        <v>0.9887721338545498</v>
      </c>
      <c r="I131" s="80">
        <f t="shared" si="2"/>
        <v>0.23867661304397947</v>
      </c>
    </row>
    <row r="132" spans="1:9" ht="12.75">
      <c r="A132" s="44" t="s">
        <v>70</v>
      </c>
      <c r="B132" s="41"/>
      <c r="C132" s="41"/>
      <c r="D132" s="41">
        <v>3020</v>
      </c>
      <c r="E132" s="42">
        <v>15519</v>
      </c>
      <c r="F132" s="43">
        <v>15519</v>
      </c>
      <c r="G132" s="43">
        <v>10605</v>
      </c>
      <c r="H132" s="68">
        <f t="shared" si="3"/>
        <v>0.6833558863328822</v>
      </c>
      <c r="I132" s="68">
        <f t="shared" si="2"/>
        <v>0.0011468021360257646</v>
      </c>
    </row>
    <row r="133" spans="1:9" ht="12.75">
      <c r="A133" s="65" t="s">
        <v>79</v>
      </c>
      <c r="B133" s="41"/>
      <c r="C133" s="41"/>
      <c r="D133" s="62" t="s">
        <v>260</v>
      </c>
      <c r="E133" s="42">
        <v>0</v>
      </c>
      <c r="F133" s="43">
        <v>2800</v>
      </c>
      <c r="G133" s="43">
        <v>1280</v>
      </c>
      <c r="H133" s="68">
        <f t="shared" si="3"/>
        <v>0.45714285714285713</v>
      </c>
      <c r="I133" s="68">
        <f t="shared" si="2"/>
        <v>0.00013841647657831008</v>
      </c>
    </row>
    <row r="134" spans="1:9" ht="12.75">
      <c r="A134" s="44" t="s">
        <v>22</v>
      </c>
      <c r="B134" s="41"/>
      <c r="C134" s="41"/>
      <c r="D134" s="41">
        <v>4010</v>
      </c>
      <c r="E134" s="42">
        <v>978492</v>
      </c>
      <c r="F134" s="43">
        <v>1021692</v>
      </c>
      <c r="G134" s="43">
        <v>1012860</v>
      </c>
      <c r="H134" s="68">
        <f t="shared" si="3"/>
        <v>0.9913555161438085</v>
      </c>
      <c r="I134" s="68">
        <f t="shared" si="2"/>
        <v>0.10952852536492746</v>
      </c>
    </row>
    <row r="135" spans="1:9" ht="12.75">
      <c r="A135" s="44" t="s">
        <v>23</v>
      </c>
      <c r="B135" s="41"/>
      <c r="C135" s="41"/>
      <c r="D135" s="41">
        <v>4040</v>
      </c>
      <c r="E135" s="42">
        <v>81636</v>
      </c>
      <c r="F135" s="43">
        <v>79691</v>
      </c>
      <c r="G135" s="43">
        <v>79690</v>
      </c>
      <c r="H135" s="68">
        <f t="shared" si="3"/>
        <v>0.9999874515315406</v>
      </c>
      <c r="I135" s="68">
        <f t="shared" si="2"/>
        <v>0.008617507045723071</v>
      </c>
    </row>
    <row r="136" spans="1:9" ht="12.75">
      <c r="A136" s="44" t="s">
        <v>24</v>
      </c>
      <c r="B136" s="41"/>
      <c r="C136" s="41"/>
      <c r="D136" s="41">
        <v>4110</v>
      </c>
      <c r="E136" s="42">
        <v>187245</v>
      </c>
      <c r="F136" s="43">
        <v>191005</v>
      </c>
      <c r="G136" s="43">
        <v>189460</v>
      </c>
      <c r="H136" s="68">
        <f t="shared" si="3"/>
        <v>0.9919112065129185</v>
      </c>
      <c r="I136" s="68">
        <f t="shared" si="2"/>
        <v>0.02048780129103643</v>
      </c>
    </row>
    <row r="137" spans="1:9" ht="12.75">
      <c r="A137" s="44" t="s">
        <v>25</v>
      </c>
      <c r="B137" s="41"/>
      <c r="C137" s="41"/>
      <c r="D137" s="41">
        <v>4120</v>
      </c>
      <c r="E137" s="42">
        <v>25500</v>
      </c>
      <c r="F137" s="43">
        <v>26040</v>
      </c>
      <c r="G137" s="43">
        <v>25821</v>
      </c>
      <c r="H137" s="68">
        <f t="shared" si="3"/>
        <v>0.991589861751152</v>
      </c>
      <c r="I137" s="68">
        <f t="shared" si="2"/>
        <v>0.0027922280013504257</v>
      </c>
    </row>
    <row r="138" spans="1:9" ht="12.75">
      <c r="A138" s="44" t="s">
        <v>10</v>
      </c>
      <c r="B138" s="41"/>
      <c r="C138" s="41"/>
      <c r="D138" s="41">
        <v>4210</v>
      </c>
      <c r="E138" s="42">
        <v>38149</v>
      </c>
      <c r="F138" s="43">
        <v>79097</v>
      </c>
      <c r="G138" s="43">
        <v>79052</v>
      </c>
      <c r="H138" s="68">
        <f t="shared" si="3"/>
        <v>0.9994310782962691</v>
      </c>
      <c r="I138" s="68">
        <f t="shared" si="2"/>
        <v>0.00854851508317857</v>
      </c>
    </row>
    <row r="139" spans="1:9" ht="12.75">
      <c r="A139" s="44" t="s">
        <v>71</v>
      </c>
      <c r="B139" s="41"/>
      <c r="C139" s="41"/>
      <c r="D139" s="41">
        <v>4240</v>
      </c>
      <c r="E139" s="42">
        <v>3000</v>
      </c>
      <c r="F139" s="43">
        <v>2600</v>
      </c>
      <c r="G139" s="43">
        <v>507</v>
      </c>
      <c r="H139" s="68">
        <f t="shared" si="3"/>
        <v>0.195</v>
      </c>
      <c r="I139" s="68">
        <f t="shared" si="2"/>
        <v>5.4825901269690014E-05</v>
      </c>
    </row>
    <row r="140" spans="1:9" ht="12.75">
      <c r="A140" s="44" t="s">
        <v>11</v>
      </c>
      <c r="B140" s="41"/>
      <c r="C140" s="41"/>
      <c r="D140" s="41">
        <v>4260</v>
      </c>
      <c r="E140" s="42">
        <v>351968</v>
      </c>
      <c r="F140" s="43">
        <v>296529</v>
      </c>
      <c r="G140" s="43">
        <v>293016</v>
      </c>
      <c r="H140" s="68">
        <f t="shared" si="3"/>
        <v>0.9881529293930779</v>
      </c>
      <c r="I140" s="68">
        <f t="shared" si="2"/>
        <v>0.031686126797711024</v>
      </c>
    </row>
    <row r="141" spans="1:9" ht="12.75">
      <c r="A141" s="44" t="s">
        <v>12</v>
      </c>
      <c r="B141" s="41"/>
      <c r="C141" s="41"/>
      <c r="D141" s="41">
        <v>4270</v>
      </c>
      <c r="E141" s="42">
        <v>23572</v>
      </c>
      <c r="F141" s="43">
        <v>112969</v>
      </c>
      <c r="G141" s="43">
        <v>112413</v>
      </c>
      <c r="H141" s="68">
        <f t="shared" si="3"/>
        <v>0.9950782958156662</v>
      </c>
      <c r="I141" s="68">
        <f t="shared" si="2"/>
        <v>0.012156102641873104</v>
      </c>
    </row>
    <row r="142" spans="1:9" ht="12.75">
      <c r="A142" s="44" t="s">
        <v>72</v>
      </c>
      <c r="B142" s="41"/>
      <c r="C142" s="41"/>
      <c r="D142" s="41">
        <v>4280</v>
      </c>
      <c r="E142" s="42">
        <v>4000</v>
      </c>
      <c r="F142" s="43">
        <v>3300</v>
      </c>
      <c r="G142" s="43">
        <v>3040</v>
      </c>
      <c r="H142" s="68">
        <f t="shared" si="3"/>
        <v>0.9212121212121213</v>
      </c>
      <c r="I142" s="68">
        <f t="shared" si="2"/>
        <v>0.00032873913187348645</v>
      </c>
    </row>
    <row r="143" spans="1:9" ht="12.75">
      <c r="A143" s="44" t="s">
        <v>13</v>
      </c>
      <c r="B143" s="41"/>
      <c r="C143" s="41"/>
      <c r="D143" s="41">
        <v>4300</v>
      </c>
      <c r="E143" s="42">
        <v>17541</v>
      </c>
      <c r="F143" s="43">
        <v>17513</v>
      </c>
      <c r="G143" s="43">
        <v>17021</v>
      </c>
      <c r="H143" s="68">
        <f t="shared" si="3"/>
        <v>0.9719065836806944</v>
      </c>
      <c r="I143" s="68">
        <f t="shared" si="2"/>
        <v>0.0018406147248745438</v>
      </c>
    </row>
    <row r="144" spans="1:9" ht="12.75">
      <c r="A144" s="44" t="s">
        <v>33</v>
      </c>
      <c r="B144" s="41"/>
      <c r="C144" s="41"/>
      <c r="D144" s="41">
        <v>4410</v>
      </c>
      <c r="E144" s="42">
        <v>4000</v>
      </c>
      <c r="F144" s="43">
        <v>2700</v>
      </c>
      <c r="G144" s="43">
        <v>2254</v>
      </c>
      <c r="H144" s="68">
        <f t="shared" si="3"/>
        <v>0.8348148148148148</v>
      </c>
      <c r="I144" s="68">
        <f t="shared" si="2"/>
        <v>0.00024374276422461794</v>
      </c>
    </row>
    <row r="145" spans="1:9" ht="12.75">
      <c r="A145" s="44" t="s">
        <v>34</v>
      </c>
      <c r="B145" s="41"/>
      <c r="C145" s="41"/>
      <c r="D145" s="41">
        <v>4430</v>
      </c>
      <c r="E145" s="42">
        <v>4000</v>
      </c>
      <c r="F145" s="43">
        <v>3467</v>
      </c>
      <c r="G145" s="43">
        <v>3015</v>
      </c>
      <c r="H145" s="68">
        <f t="shared" si="3"/>
        <v>0.86962792039227</v>
      </c>
      <c r="I145" s="68">
        <f aca="true" t="shared" si="4" ref="I145:I216">G145/9247454</f>
        <v>0.00032603568506531634</v>
      </c>
    </row>
    <row r="146" spans="1:9" ht="12.75">
      <c r="A146" s="44" t="s">
        <v>26</v>
      </c>
      <c r="B146" s="41"/>
      <c r="C146" s="41"/>
      <c r="D146" s="41">
        <v>4440</v>
      </c>
      <c r="E146" s="42">
        <v>64084</v>
      </c>
      <c r="F146" s="43">
        <v>66617</v>
      </c>
      <c r="G146" s="43">
        <v>66617</v>
      </c>
      <c r="H146" s="68">
        <f t="shared" si="3"/>
        <v>1</v>
      </c>
      <c r="I146" s="68">
        <f t="shared" si="4"/>
        <v>0.007203820640794753</v>
      </c>
    </row>
    <row r="147" spans="1:9" ht="12.75">
      <c r="A147" s="44" t="s">
        <v>18</v>
      </c>
      <c r="B147" s="41"/>
      <c r="C147" s="41"/>
      <c r="D147" s="41">
        <v>4580</v>
      </c>
      <c r="E147" s="42">
        <v>15000</v>
      </c>
      <c r="F147" s="43">
        <v>10400</v>
      </c>
      <c r="G147" s="43">
        <v>10258</v>
      </c>
      <c r="H147" s="68">
        <f t="shared" si="3"/>
        <v>0.9863461538461539</v>
      </c>
      <c r="I147" s="68">
        <f t="shared" si="4"/>
        <v>0.0011092782943283633</v>
      </c>
    </row>
    <row r="148" spans="1:9" ht="12.75">
      <c r="A148" s="65" t="s">
        <v>135</v>
      </c>
      <c r="B148" s="41"/>
      <c r="C148" s="41"/>
      <c r="D148" s="62" t="s">
        <v>134</v>
      </c>
      <c r="E148" s="42">
        <v>0</v>
      </c>
      <c r="F148" s="43">
        <v>268675</v>
      </c>
      <c r="G148" s="43">
        <v>268675</v>
      </c>
      <c r="H148" s="68">
        <f t="shared" si="3"/>
        <v>1</v>
      </c>
      <c r="I148" s="68">
        <f t="shared" si="4"/>
        <v>0.02905394284740427</v>
      </c>
    </row>
    <row r="149" spans="1:9" ht="12.75">
      <c r="A149" s="44" t="s">
        <v>35</v>
      </c>
      <c r="B149" s="41"/>
      <c r="C149" s="41"/>
      <c r="D149" s="41">
        <v>6060</v>
      </c>
      <c r="E149" s="42">
        <v>31600</v>
      </c>
      <c r="F149" s="43">
        <v>31600</v>
      </c>
      <c r="G149" s="43">
        <v>31567</v>
      </c>
      <c r="H149" s="68">
        <f t="shared" si="3"/>
        <v>0.9989556962025317</v>
      </c>
      <c r="I149" s="68">
        <f t="shared" si="4"/>
        <v>0.003413588215740246</v>
      </c>
    </row>
    <row r="150" spans="1:9" ht="12.75">
      <c r="A150" s="44"/>
      <c r="B150" s="41"/>
      <c r="C150" s="41"/>
      <c r="D150" s="41"/>
      <c r="E150" s="42"/>
      <c r="F150" s="43"/>
      <c r="G150" s="43"/>
      <c r="H150" s="68"/>
      <c r="I150" s="68"/>
    </row>
    <row r="151" spans="1:9" ht="12.75">
      <c r="A151" s="76" t="s">
        <v>185</v>
      </c>
      <c r="B151" s="41"/>
      <c r="C151" s="77">
        <v>80104</v>
      </c>
      <c r="D151" s="77"/>
      <c r="E151" s="79">
        <f>SUM(E152:E167)</f>
        <v>742815</v>
      </c>
      <c r="F151" s="79">
        <f>SUM(F152:F167)</f>
        <v>756015</v>
      </c>
      <c r="G151" s="79">
        <f>SUM(G152:G167)</f>
        <v>739504</v>
      </c>
      <c r="H151" s="80">
        <f t="shared" si="3"/>
        <v>0.9781604862337387</v>
      </c>
      <c r="I151" s="80">
        <f t="shared" si="4"/>
        <v>0.07996838913716142</v>
      </c>
    </row>
    <row r="152" spans="1:9" ht="12.75">
      <c r="A152" s="44" t="s">
        <v>73</v>
      </c>
      <c r="B152" s="41"/>
      <c r="C152" s="41"/>
      <c r="D152" s="41">
        <v>3020</v>
      </c>
      <c r="E152" s="42">
        <v>5399</v>
      </c>
      <c r="F152" s="43">
        <v>5839</v>
      </c>
      <c r="G152" s="43">
        <v>3797</v>
      </c>
      <c r="H152" s="68">
        <f t="shared" si="3"/>
        <v>0.6502825826340126</v>
      </c>
      <c r="I152" s="68">
        <f t="shared" si="4"/>
        <v>0.0004105995012248777</v>
      </c>
    </row>
    <row r="153" spans="1:9" ht="12.75">
      <c r="A153" s="44" t="s">
        <v>22</v>
      </c>
      <c r="B153" s="41"/>
      <c r="C153" s="41"/>
      <c r="D153" s="41">
        <v>4010</v>
      </c>
      <c r="E153" s="42">
        <v>443874</v>
      </c>
      <c r="F153" s="43">
        <v>452289</v>
      </c>
      <c r="G153" s="43">
        <v>449906</v>
      </c>
      <c r="H153" s="68">
        <f t="shared" si="3"/>
        <v>0.9947312448456629</v>
      </c>
      <c r="I153" s="68">
        <f t="shared" si="4"/>
        <v>0.04865187758706342</v>
      </c>
    </row>
    <row r="154" spans="1:9" ht="12.75">
      <c r="A154" s="44" t="s">
        <v>23</v>
      </c>
      <c r="B154" s="41"/>
      <c r="C154" s="41"/>
      <c r="D154" s="41">
        <v>4040</v>
      </c>
      <c r="E154" s="42">
        <v>37672</v>
      </c>
      <c r="F154" s="43">
        <v>36518</v>
      </c>
      <c r="G154" s="43">
        <v>36517</v>
      </c>
      <c r="H154" s="68">
        <f t="shared" si="3"/>
        <v>0.999972616244044</v>
      </c>
      <c r="I154" s="68">
        <f t="shared" si="4"/>
        <v>0.00394887068375793</v>
      </c>
    </row>
    <row r="155" spans="1:9" ht="12.75">
      <c r="A155" s="44" t="s">
        <v>24</v>
      </c>
      <c r="B155" s="41"/>
      <c r="C155" s="41"/>
      <c r="D155" s="41">
        <v>4110</v>
      </c>
      <c r="E155" s="42">
        <v>83682</v>
      </c>
      <c r="F155" s="43">
        <v>84847</v>
      </c>
      <c r="G155" s="43">
        <v>83607</v>
      </c>
      <c r="H155" s="68">
        <f t="shared" si="3"/>
        <v>0.9853854585312386</v>
      </c>
      <c r="I155" s="68">
        <f t="shared" si="4"/>
        <v>0.009041083091627166</v>
      </c>
    </row>
    <row r="156" spans="1:9" ht="12.75">
      <c r="A156" s="44" t="s">
        <v>25</v>
      </c>
      <c r="B156" s="41"/>
      <c r="C156" s="41"/>
      <c r="D156" s="41">
        <v>4120</v>
      </c>
      <c r="E156" s="42">
        <v>11535</v>
      </c>
      <c r="F156" s="43">
        <v>11615</v>
      </c>
      <c r="G156" s="43">
        <v>11421</v>
      </c>
      <c r="H156" s="68">
        <f t="shared" si="3"/>
        <v>0.9832974601808007</v>
      </c>
      <c r="I156" s="68">
        <f t="shared" si="4"/>
        <v>0.0012350426398444372</v>
      </c>
    </row>
    <row r="157" spans="1:9" ht="12.75">
      <c r="A157" s="44" t="s">
        <v>10</v>
      </c>
      <c r="B157" s="41"/>
      <c r="C157" s="41"/>
      <c r="D157" s="41">
        <v>4210</v>
      </c>
      <c r="E157" s="42">
        <v>7925</v>
      </c>
      <c r="F157" s="43">
        <v>17587</v>
      </c>
      <c r="G157" s="43">
        <v>16515</v>
      </c>
      <c r="H157" s="68">
        <f t="shared" si="3"/>
        <v>0.939045886165918</v>
      </c>
      <c r="I157" s="68">
        <f t="shared" si="4"/>
        <v>0.0017858969614771806</v>
      </c>
    </row>
    <row r="158" spans="1:9" ht="12.75">
      <c r="A158" s="65" t="s">
        <v>92</v>
      </c>
      <c r="B158" s="41"/>
      <c r="C158" s="41"/>
      <c r="D158" s="62" t="s">
        <v>223</v>
      </c>
      <c r="E158" s="42">
        <v>46000</v>
      </c>
      <c r="F158" s="43">
        <v>59000</v>
      </c>
      <c r="G158" s="43">
        <v>57516</v>
      </c>
      <c r="H158" s="68">
        <f t="shared" si="3"/>
        <v>0.9748474576271187</v>
      </c>
      <c r="I158" s="68">
        <f t="shared" si="4"/>
        <v>0.006219657864748503</v>
      </c>
    </row>
    <row r="159" spans="1:9" ht="12.75">
      <c r="A159" s="44" t="s">
        <v>74</v>
      </c>
      <c r="B159" s="41"/>
      <c r="C159" s="41"/>
      <c r="D159" s="41">
        <v>4240</v>
      </c>
      <c r="E159" s="42">
        <v>7000</v>
      </c>
      <c r="F159" s="43">
        <v>5000</v>
      </c>
      <c r="G159" s="43">
        <v>3269</v>
      </c>
      <c r="H159" s="68">
        <f t="shared" si="3"/>
        <v>0.6538</v>
      </c>
      <c r="I159" s="68">
        <f t="shared" si="4"/>
        <v>0.00035350270463632477</v>
      </c>
    </row>
    <row r="160" spans="1:9" ht="12.75">
      <c r="A160" s="44" t="s">
        <v>11</v>
      </c>
      <c r="B160" s="41"/>
      <c r="C160" s="41"/>
      <c r="D160" s="41">
        <v>4260</v>
      </c>
      <c r="E160" s="42">
        <v>51382</v>
      </c>
      <c r="F160" s="43">
        <v>44682</v>
      </c>
      <c r="G160" s="43">
        <v>40540</v>
      </c>
      <c r="H160" s="68">
        <f t="shared" si="3"/>
        <v>0.9073004789400654</v>
      </c>
      <c r="I160" s="68">
        <f t="shared" si="4"/>
        <v>0.004383909344128665</v>
      </c>
    </row>
    <row r="161" spans="1:9" ht="12.75">
      <c r="A161" s="44" t="s">
        <v>12</v>
      </c>
      <c r="B161" s="41"/>
      <c r="C161" s="41"/>
      <c r="D161" s="41">
        <v>4270</v>
      </c>
      <c r="E161" s="42">
        <v>5700</v>
      </c>
      <c r="F161" s="43">
        <v>2100</v>
      </c>
      <c r="G161" s="43">
        <v>1534</v>
      </c>
      <c r="H161" s="68">
        <f t="shared" si="3"/>
        <v>0.7304761904761905</v>
      </c>
      <c r="I161" s="68">
        <f t="shared" si="4"/>
        <v>0.0001658834961493185</v>
      </c>
    </row>
    <row r="162" spans="1:9" ht="12.75">
      <c r="A162" s="44" t="s">
        <v>72</v>
      </c>
      <c r="B162" s="41"/>
      <c r="C162" s="41"/>
      <c r="D162" s="41">
        <v>4280</v>
      </c>
      <c r="E162" s="42">
        <v>1600</v>
      </c>
      <c r="F162" s="43">
        <v>1100</v>
      </c>
      <c r="G162" s="43">
        <v>1047</v>
      </c>
      <c r="H162" s="68">
        <f t="shared" si="3"/>
        <v>0.9518181818181818</v>
      </c>
      <c r="I162" s="68">
        <f t="shared" si="4"/>
        <v>0.00011322035232616458</v>
      </c>
    </row>
    <row r="163" spans="1:9" ht="12.75">
      <c r="A163" s="44" t="s">
        <v>13</v>
      </c>
      <c r="B163" s="41"/>
      <c r="C163" s="41"/>
      <c r="D163" s="41">
        <v>4300</v>
      </c>
      <c r="E163" s="42">
        <v>11700</v>
      </c>
      <c r="F163" s="43">
        <v>6800</v>
      </c>
      <c r="G163" s="43">
        <v>6528</v>
      </c>
      <c r="H163" s="68">
        <f t="shared" si="3"/>
        <v>0.96</v>
      </c>
      <c r="I163" s="68">
        <f t="shared" si="4"/>
        <v>0.0007059240305493815</v>
      </c>
    </row>
    <row r="164" spans="1:9" ht="12.75">
      <c r="A164" s="65" t="s">
        <v>33</v>
      </c>
      <c r="B164" s="41"/>
      <c r="C164" s="41"/>
      <c r="D164" s="62" t="s">
        <v>128</v>
      </c>
      <c r="E164" s="42">
        <v>1100</v>
      </c>
      <c r="F164" s="43">
        <v>300</v>
      </c>
      <c r="G164" s="43">
        <v>233</v>
      </c>
      <c r="H164" s="68">
        <f t="shared" si="3"/>
        <v>0.7766666666666666</v>
      </c>
      <c r="I164" s="68">
        <f t="shared" si="4"/>
        <v>2.519612425214551E-05</v>
      </c>
    </row>
    <row r="165" spans="1:9" ht="12.75">
      <c r="A165" s="65" t="s">
        <v>34</v>
      </c>
      <c r="B165" s="41"/>
      <c r="C165" s="41"/>
      <c r="D165" s="62" t="s">
        <v>137</v>
      </c>
      <c r="E165" s="42">
        <v>1100</v>
      </c>
      <c r="F165" s="43">
        <v>700</v>
      </c>
      <c r="G165" s="43">
        <v>284</v>
      </c>
      <c r="H165" s="68">
        <f t="shared" si="3"/>
        <v>0.4057142857142857</v>
      </c>
      <c r="I165" s="68">
        <f t="shared" si="4"/>
        <v>3.071115574081255E-05</v>
      </c>
    </row>
    <row r="166" spans="1:9" ht="12.75">
      <c r="A166" s="44" t="s">
        <v>26</v>
      </c>
      <c r="B166" s="41"/>
      <c r="C166" s="41"/>
      <c r="D166" s="41">
        <v>4440</v>
      </c>
      <c r="E166" s="42">
        <v>26646</v>
      </c>
      <c r="F166" s="43">
        <v>27538</v>
      </c>
      <c r="G166" s="43">
        <v>26790</v>
      </c>
      <c r="H166" s="68">
        <f t="shared" si="3"/>
        <v>0.9728375335899484</v>
      </c>
      <c r="I166" s="68">
        <f t="shared" si="4"/>
        <v>0.0028970135996350998</v>
      </c>
    </row>
    <row r="167" spans="1:9" ht="12.75">
      <c r="A167" s="65" t="s">
        <v>18</v>
      </c>
      <c r="B167" s="41"/>
      <c r="C167" s="41"/>
      <c r="D167" s="62" t="s">
        <v>138</v>
      </c>
      <c r="E167" s="42">
        <v>500</v>
      </c>
      <c r="F167" s="43">
        <v>100</v>
      </c>
      <c r="G167" s="43">
        <v>0</v>
      </c>
      <c r="H167" s="68">
        <f t="shared" si="3"/>
        <v>0</v>
      </c>
      <c r="I167" s="68">
        <f t="shared" si="4"/>
        <v>0</v>
      </c>
    </row>
    <row r="168" spans="1:9" ht="12.75">
      <c r="A168" s="76" t="s">
        <v>75</v>
      </c>
      <c r="B168" s="41"/>
      <c r="C168" s="77">
        <v>80110</v>
      </c>
      <c r="D168" s="78"/>
      <c r="E168" s="79">
        <f>SUM(E169:E182)</f>
        <v>881019</v>
      </c>
      <c r="F168" s="79">
        <f>SUM(F169:F182)</f>
        <v>861019</v>
      </c>
      <c r="G168" s="79">
        <f>SUM(G169:G182)</f>
        <v>853073</v>
      </c>
      <c r="H168" s="80">
        <f t="shared" si="3"/>
        <v>0.9907713999342639</v>
      </c>
      <c r="I168" s="80">
        <f t="shared" si="4"/>
        <v>0.09224949915944432</v>
      </c>
    </row>
    <row r="169" spans="1:9" ht="12.75">
      <c r="A169" s="44" t="s">
        <v>73</v>
      </c>
      <c r="B169" s="41"/>
      <c r="C169" s="77"/>
      <c r="D169" s="77" t="s">
        <v>146</v>
      </c>
      <c r="E169" s="79">
        <v>6960</v>
      </c>
      <c r="F169" s="81">
        <v>3960</v>
      </c>
      <c r="G169" s="81">
        <v>2992</v>
      </c>
      <c r="H169" s="80">
        <f aca="true" t="shared" si="5" ref="H169:H280">G169/F169</f>
        <v>0.7555555555555555</v>
      </c>
      <c r="I169" s="80">
        <f t="shared" si="4"/>
        <v>0.00032354851400179984</v>
      </c>
    </row>
    <row r="170" spans="1:9" ht="12.75">
      <c r="A170" s="44" t="s">
        <v>22</v>
      </c>
      <c r="B170" s="41"/>
      <c r="C170" s="41"/>
      <c r="D170" s="41">
        <v>4010</v>
      </c>
      <c r="E170" s="42">
        <v>613350</v>
      </c>
      <c r="F170" s="43">
        <v>599110</v>
      </c>
      <c r="G170" s="43">
        <v>597117</v>
      </c>
      <c r="H170" s="68">
        <f t="shared" si="5"/>
        <v>0.996673398874998</v>
      </c>
      <c r="I170" s="68">
        <f t="shared" si="4"/>
        <v>0.06457096191016468</v>
      </c>
    </row>
    <row r="171" spans="1:9" ht="12.75">
      <c r="A171" s="44" t="s">
        <v>23</v>
      </c>
      <c r="B171" s="41"/>
      <c r="C171" s="41"/>
      <c r="D171" s="41">
        <v>4040</v>
      </c>
      <c r="E171" s="42">
        <v>52614</v>
      </c>
      <c r="F171" s="43">
        <v>49517</v>
      </c>
      <c r="G171" s="43">
        <v>49517</v>
      </c>
      <c r="H171" s="68">
        <f t="shared" si="5"/>
        <v>1</v>
      </c>
      <c r="I171" s="68">
        <f t="shared" si="4"/>
        <v>0.0053546630240063915</v>
      </c>
    </row>
    <row r="172" spans="1:9" ht="12.75">
      <c r="A172" s="44" t="s">
        <v>24</v>
      </c>
      <c r="B172" s="41"/>
      <c r="C172" s="41"/>
      <c r="D172" s="41">
        <v>4110</v>
      </c>
      <c r="E172" s="42">
        <v>119289</v>
      </c>
      <c r="F172" s="43">
        <v>114389</v>
      </c>
      <c r="G172" s="43">
        <v>114115</v>
      </c>
      <c r="H172" s="68">
        <f t="shared" si="5"/>
        <v>0.9976046647842013</v>
      </c>
      <c r="I172" s="68">
        <f t="shared" si="4"/>
        <v>0.012340153300573326</v>
      </c>
    </row>
    <row r="173" spans="1:9" ht="12.75">
      <c r="A173" s="44" t="s">
        <v>25</v>
      </c>
      <c r="B173" s="41"/>
      <c r="C173" s="41"/>
      <c r="D173" s="41">
        <v>4120</v>
      </c>
      <c r="E173" s="42">
        <v>16245</v>
      </c>
      <c r="F173" s="43">
        <v>15785</v>
      </c>
      <c r="G173" s="43">
        <v>15661</v>
      </c>
      <c r="H173" s="68">
        <f t="shared" si="5"/>
        <v>0.9921444409249287</v>
      </c>
      <c r="I173" s="68">
        <f t="shared" si="4"/>
        <v>0.0016935472185100895</v>
      </c>
    </row>
    <row r="174" spans="1:9" ht="12.75">
      <c r="A174" s="44" t="s">
        <v>10</v>
      </c>
      <c r="B174" s="41"/>
      <c r="C174" s="41"/>
      <c r="D174" s="41">
        <v>4210</v>
      </c>
      <c r="E174" s="42">
        <v>12500</v>
      </c>
      <c r="F174" s="43">
        <v>13690</v>
      </c>
      <c r="G174" s="43">
        <v>13678</v>
      </c>
      <c r="H174" s="68">
        <f t="shared" si="5"/>
        <v>0.9991234477720964</v>
      </c>
      <c r="I174" s="68">
        <f t="shared" si="4"/>
        <v>0.0014791098176860356</v>
      </c>
    </row>
    <row r="175" spans="1:9" ht="12.75">
      <c r="A175" s="44" t="s">
        <v>71</v>
      </c>
      <c r="B175" s="41"/>
      <c r="C175" s="41"/>
      <c r="D175" s="41">
        <v>4240</v>
      </c>
      <c r="E175" s="42">
        <v>2931</v>
      </c>
      <c r="F175" s="43">
        <v>2931</v>
      </c>
      <c r="G175" s="43">
        <v>1857</v>
      </c>
      <c r="H175" s="68">
        <f t="shared" si="5"/>
        <v>0.6335721596724667</v>
      </c>
      <c r="I175" s="68">
        <f t="shared" si="4"/>
        <v>0.00020081202891087643</v>
      </c>
    </row>
    <row r="176" spans="1:9" ht="12.75">
      <c r="A176" s="44" t="s">
        <v>12</v>
      </c>
      <c r="B176" s="41"/>
      <c r="C176" s="41"/>
      <c r="D176" s="41">
        <v>4270</v>
      </c>
      <c r="E176" s="42">
        <v>3203</v>
      </c>
      <c r="F176" s="43">
        <v>7400</v>
      </c>
      <c r="G176" s="43">
        <v>7318</v>
      </c>
      <c r="H176" s="68">
        <f t="shared" si="5"/>
        <v>0.9889189189189189</v>
      </c>
      <c r="I176" s="68">
        <f t="shared" si="4"/>
        <v>0.0007913529496875573</v>
      </c>
    </row>
    <row r="177" spans="1:9" ht="12.75">
      <c r="A177" s="44" t="s">
        <v>72</v>
      </c>
      <c r="B177" s="41"/>
      <c r="C177" s="41"/>
      <c r="D177" s="41">
        <v>4280</v>
      </c>
      <c r="E177" s="42">
        <v>2193</v>
      </c>
      <c r="F177" s="43">
        <v>1193</v>
      </c>
      <c r="G177" s="43">
        <v>532</v>
      </c>
      <c r="H177" s="68">
        <f t="shared" si="5"/>
        <v>0.4459346186085499</v>
      </c>
      <c r="I177" s="68">
        <f t="shared" si="4"/>
        <v>5.752934807786013E-05</v>
      </c>
    </row>
    <row r="178" spans="1:9" ht="12.75">
      <c r="A178" s="44" t="s">
        <v>13</v>
      </c>
      <c r="B178" s="41"/>
      <c r="C178" s="41"/>
      <c r="D178" s="41">
        <v>4300</v>
      </c>
      <c r="E178" s="42">
        <v>7518</v>
      </c>
      <c r="F178" s="43">
        <v>6518</v>
      </c>
      <c r="G178" s="43">
        <v>5466</v>
      </c>
      <c r="H178" s="68">
        <f t="shared" si="5"/>
        <v>0.8386007977907334</v>
      </c>
      <c r="I178" s="68">
        <f t="shared" si="4"/>
        <v>0.0005910816101383148</v>
      </c>
    </row>
    <row r="179" spans="1:9" ht="12.75">
      <c r="A179" s="44" t="s">
        <v>33</v>
      </c>
      <c r="B179" s="41"/>
      <c r="C179" s="41"/>
      <c r="D179" s="41">
        <v>4410</v>
      </c>
      <c r="E179" s="42">
        <v>2500</v>
      </c>
      <c r="F179" s="43">
        <v>4500</v>
      </c>
      <c r="G179" s="43">
        <v>3768</v>
      </c>
      <c r="H179" s="68">
        <f t="shared" si="5"/>
        <v>0.8373333333333334</v>
      </c>
      <c r="I179" s="68">
        <f t="shared" si="4"/>
        <v>0.00040746350292740035</v>
      </c>
    </row>
    <row r="180" spans="1:9" ht="12.75">
      <c r="A180" s="44" t="s">
        <v>34</v>
      </c>
      <c r="B180" s="41"/>
      <c r="C180" s="41"/>
      <c r="D180" s="41">
        <v>4430</v>
      </c>
      <c r="E180" s="42">
        <v>2244</v>
      </c>
      <c r="F180" s="43">
        <v>1244</v>
      </c>
      <c r="G180" s="43">
        <v>609</v>
      </c>
      <c r="H180" s="68">
        <f t="shared" si="5"/>
        <v>0.4895498392282958</v>
      </c>
      <c r="I180" s="68">
        <f t="shared" si="4"/>
        <v>6.58559642470241E-05</v>
      </c>
    </row>
    <row r="181" spans="1:9" ht="12.75">
      <c r="A181" s="44" t="s">
        <v>26</v>
      </c>
      <c r="B181" s="41"/>
      <c r="C181" s="41"/>
      <c r="D181" s="41">
        <v>4440</v>
      </c>
      <c r="E181" s="42">
        <v>39472</v>
      </c>
      <c r="F181" s="43">
        <v>36972</v>
      </c>
      <c r="G181" s="43">
        <v>36637</v>
      </c>
      <c r="H181" s="68">
        <f t="shared" si="5"/>
        <v>0.9909390890403549</v>
      </c>
      <c r="I181" s="68">
        <f t="shared" si="4"/>
        <v>0.003961847228437146</v>
      </c>
    </row>
    <row r="182" spans="1:9" ht="12.75">
      <c r="A182" s="65" t="s">
        <v>256</v>
      </c>
      <c r="B182" s="41"/>
      <c r="C182" s="41"/>
      <c r="D182" s="62" t="s">
        <v>235</v>
      </c>
      <c r="E182" s="42">
        <v>0</v>
      </c>
      <c r="F182" s="43">
        <v>3810</v>
      </c>
      <c r="G182" s="43">
        <v>3806</v>
      </c>
      <c r="H182" s="68">
        <f t="shared" si="5"/>
        <v>0.9989501312335958</v>
      </c>
      <c r="I182" s="68">
        <f t="shared" si="4"/>
        <v>0.00041157274207581895</v>
      </c>
    </row>
    <row r="183" spans="1:9" ht="12.75">
      <c r="A183" s="65"/>
      <c r="B183" s="41"/>
      <c r="C183" s="41"/>
      <c r="D183" s="62"/>
      <c r="E183" s="42"/>
      <c r="F183" s="43"/>
      <c r="G183" s="43"/>
      <c r="H183" s="68"/>
      <c r="I183" s="68"/>
    </row>
    <row r="184" spans="1:9" ht="12.75">
      <c r="A184" s="76" t="s">
        <v>76</v>
      </c>
      <c r="B184" s="41"/>
      <c r="C184" s="41">
        <v>80113</v>
      </c>
      <c r="D184" s="41"/>
      <c r="E184" s="42">
        <v>78245</v>
      </c>
      <c r="F184" s="43">
        <v>65245</v>
      </c>
      <c r="G184" s="43">
        <v>57249</v>
      </c>
      <c r="H184" s="68">
        <f t="shared" si="5"/>
        <v>0.8774465476281708</v>
      </c>
      <c r="I184" s="68">
        <f t="shared" si="4"/>
        <v>0.006190785052837246</v>
      </c>
    </row>
    <row r="185" spans="1:9" ht="12.75">
      <c r="A185" s="44" t="s">
        <v>13</v>
      </c>
      <c r="B185" s="41"/>
      <c r="C185" s="41"/>
      <c r="D185" s="41">
        <v>4300</v>
      </c>
      <c r="E185" s="42">
        <v>78245</v>
      </c>
      <c r="F185" s="43">
        <v>65245</v>
      </c>
      <c r="G185" s="43">
        <v>57249</v>
      </c>
      <c r="H185" s="68">
        <f t="shared" si="5"/>
        <v>0.8774465476281708</v>
      </c>
      <c r="I185" s="68">
        <f t="shared" si="4"/>
        <v>0.006190785052837246</v>
      </c>
    </row>
    <row r="186" spans="1:9" ht="12.75">
      <c r="A186" s="44"/>
      <c r="B186" s="41"/>
      <c r="C186" s="41"/>
      <c r="D186" s="41"/>
      <c r="E186" s="42"/>
      <c r="F186" s="43"/>
      <c r="G186" s="43"/>
      <c r="H186" s="68"/>
      <c r="I186" s="68"/>
    </row>
    <row r="187" spans="1:9" ht="12.75">
      <c r="A187" s="76" t="s">
        <v>224</v>
      </c>
      <c r="B187" s="41"/>
      <c r="C187" s="62" t="s">
        <v>225</v>
      </c>
      <c r="D187" s="41"/>
      <c r="E187" s="42">
        <f>SUM(E188:E198)</f>
        <v>121989</v>
      </c>
      <c r="F187" s="42">
        <f>SUM(F188:F198)</f>
        <v>126779</v>
      </c>
      <c r="G187" s="42">
        <f>SUM(G188:G198)</f>
        <v>125142</v>
      </c>
      <c r="H187" s="68">
        <f t="shared" si="5"/>
        <v>0.9870877669014585</v>
      </c>
      <c r="I187" s="68">
        <f t="shared" si="4"/>
        <v>0.013532589618721001</v>
      </c>
    </row>
    <row r="188" spans="1:9" ht="12.75">
      <c r="A188" s="44" t="s">
        <v>73</v>
      </c>
      <c r="B188" s="41"/>
      <c r="C188" s="41"/>
      <c r="D188" s="62" t="s">
        <v>146</v>
      </c>
      <c r="E188" s="42">
        <v>436</v>
      </c>
      <c r="F188" s="43">
        <v>36</v>
      </c>
      <c r="G188" s="43">
        <v>0</v>
      </c>
      <c r="H188" s="68">
        <f t="shared" si="5"/>
        <v>0</v>
      </c>
      <c r="I188" s="68">
        <f t="shared" si="4"/>
        <v>0</v>
      </c>
    </row>
    <row r="189" spans="1:9" ht="12.75">
      <c r="A189" s="44" t="s">
        <v>22</v>
      </c>
      <c r="B189" s="41"/>
      <c r="C189" s="41"/>
      <c r="D189" s="41">
        <v>4010</v>
      </c>
      <c r="E189" s="42">
        <v>85123</v>
      </c>
      <c r="F189" s="43">
        <v>85973</v>
      </c>
      <c r="G189" s="43">
        <v>85952</v>
      </c>
      <c r="H189" s="68">
        <f t="shared" si="5"/>
        <v>0.999755737266351</v>
      </c>
      <c r="I189" s="68">
        <f t="shared" si="4"/>
        <v>0.009294666402233523</v>
      </c>
    </row>
    <row r="190" spans="1:9" ht="12.75">
      <c r="A190" s="44" t="s">
        <v>24</v>
      </c>
      <c r="B190" s="41"/>
      <c r="C190" s="41"/>
      <c r="D190" s="41">
        <v>4110</v>
      </c>
      <c r="E190" s="42">
        <v>15314</v>
      </c>
      <c r="F190" s="43">
        <v>14864</v>
      </c>
      <c r="G190" s="43">
        <v>14630</v>
      </c>
      <c r="H190" s="68">
        <f t="shared" si="5"/>
        <v>0.9842572658772875</v>
      </c>
      <c r="I190" s="68">
        <f t="shared" si="4"/>
        <v>0.0015820570721411537</v>
      </c>
    </row>
    <row r="191" spans="1:9" ht="12.75">
      <c r="A191" s="44" t="s">
        <v>25</v>
      </c>
      <c r="B191" s="41"/>
      <c r="C191" s="41"/>
      <c r="D191" s="41">
        <v>4120</v>
      </c>
      <c r="E191" s="42">
        <v>2086</v>
      </c>
      <c r="F191" s="43">
        <v>2086</v>
      </c>
      <c r="G191" s="43">
        <v>2007</v>
      </c>
      <c r="H191" s="68">
        <f t="shared" si="5"/>
        <v>0.9621284755512943</v>
      </c>
      <c r="I191" s="68">
        <f t="shared" si="4"/>
        <v>0.00021703270975989715</v>
      </c>
    </row>
    <row r="192" spans="1:9" ht="12.75">
      <c r="A192" s="44" t="s">
        <v>10</v>
      </c>
      <c r="B192" s="41"/>
      <c r="C192" s="41"/>
      <c r="D192" s="41">
        <v>4210</v>
      </c>
      <c r="E192" s="42">
        <v>10300</v>
      </c>
      <c r="F192" s="43">
        <v>13700</v>
      </c>
      <c r="G192" s="43">
        <v>13266</v>
      </c>
      <c r="H192" s="68">
        <f t="shared" si="5"/>
        <v>0.9683211678832117</v>
      </c>
      <c r="I192" s="68">
        <f t="shared" si="4"/>
        <v>0.001434557014287392</v>
      </c>
    </row>
    <row r="193" spans="1:9" ht="12.75">
      <c r="A193" s="44" t="s">
        <v>71</v>
      </c>
      <c r="B193" s="41"/>
      <c r="C193" s="41"/>
      <c r="D193" s="41">
        <v>4240</v>
      </c>
      <c r="E193" s="42">
        <v>500</v>
      </c>
      <c r="F193" s="43">
        <v>200</v>
      </c>
      <c r="G193" s="43">
        <v>112</v>
      </c>
      <c r="H193" s="68">
        <f t="shared" si="5"/>
        <v>0.56</v>
      </c>
      <c r="I193" s="68">
        <f t="shared" si="4"/>
        <v>1.2111441700602133E-05</v>
      </c>
    </row>
    <row r="194" spans="1:9" ht="12.75">
      <c r="A194" s="44" t="s">
        <v>12</v>
      </c>
      <c r="B194" s="41"/>
      <c r="C194" s="41"/>
      <c r="D194" s="41">
        <v>4270</v>
      </c>
      <c r="E194" s="42">
        <v>1300</v>
      </c>
      <c r="F194" s="43">
        <v>400</v>
      </c>
      <c r="G194" s="43">
        <v>363</v>
      </c>
      <c r="H194" s="68">
        <f t="shared" si="5"/>
        <v>0.9075</v>
      </c>
      <c r="I194" s="68">
        <f t="shared" si="4"/>
        <v>3.925404765463013E-05</v>
      </c>
    </row>
    <row r="195" spans="1:9" ht="12.75">
      <c r="A195" s="44" t="s">
        <v>72</v>
      </c>
      <c r="B195" s="41"/>
      <c r="C195" s="41"/>
      <c r="D195" s="41">
        <v>4280</v>
      </c>
      <c r="E195" s="42">
        <v>100</v>
      </c>
      <c r="F195" s="43">
        <v>50</v>
      </c>
      <c r="G195" s="43">
        <v>0</v>
      </c>
      <c r="H195" s="68">
        <f t="shared" si="5"/>
        <v>0</v>
      </c>
      <c r="I195" s="68">
        <f t="shared" si="4"/>
        <v>0</v>
      </c>
    </row>
    <row r="196" spans="1:9" ht="12.75">
      <c r="A196" s="44" t="s">
        <v>13</v>
      </c>
      <c r="B196" s="41"/>
      <c r="C196" s="41"/>
      <c r="D196" s="41">
        <v>4300</v>
      </c>
      <c r="E196" s="42">
        <v>3100</v>
      </c>
      <c r="F196" s="43">
        <v>6467</v>
      </c>
      <c r="G196" s="43">
        <v>5990</v>
      </c>
      <c r="H196" s="68">
        <f t="shared" si="5"/>
        <v>0.9262409154167311</v>
      </c>
      <c r="I196" s="68">
        <f t="shared" si="4"/>
        <v>0.0006477458552375605</v>
      </c>
    </row>
    <row r="197" spans="1:9" ht="12.75">
      <c r="A197" s="44" t="s">
        <v>33</v>
      </c>
      <c r="B197" s="41"/>
      <c r="C197" s="41"/>
      <c r="D197" s="41">
        <v>4410</v>
      </c>
      <c r="E197" s="42">
        <v>1200</v>
      </c>
      <c r="F197" s="43">
        <v>800</v>
      </c>
      <c r="G197" s="43">
        <v>619</v>
      </c>
      <c r="H197" s="68">
        <f t="shared" si="5"/>
        <v>0.77375</v>
      </c>
      <c r="I197" s="68">
        <f t="shared" si="4"/>
        <v>6.693734297029215E-05</v>
      </c>
    </row>
    <row r="198" spans="1:9" ht="12.75">
      <c r="A198" s="44" t="s">
        <v>26</v>
      </c>
      <c r="B198" s="41"/>
      <c r="C198" s="41"/>
      <c r="D198" s="41">
        <v>4440</v>
      </c>
      <c r="E198" s="42">
        <v>2530</v>
      </c>
      <c r="F198" s="43">
        <v>2203</v>
      </c>
      <c r="G198" s="43">
        <v>2203</v>
      </c>
      <c r="H198" s="68">
        <f t="shared" si="5"/>
        <v>1</v>
      </c>
      <c r="I198" s="68">
        <f t="shared" si="4"/>
        <v>0.0002382277327359509</v>
      </c>
    </row>
    <row r="199" spans="1:9" ht="12.75">
      <c r="A199" s="44"/>
      <c r="B199" s="41"/>
      <c r="C199" s="41"/>
      <c r="D199" s="41"/>
      <c r="E199" s="42"/>
      <c r="F199" s="43"/>
      <c r="G199" s="43"/>
      <c r="H199" s="68"/>
      <c r="I199" s="68"/>
    </row>
    <row r="200" spans="1:9" ht="12.75">
      <c r="A200" s="76" t="s">
        <v>226</v>
      </c>
      <c r="B200" s="41"/>
      <c r="C200" s="62" t="s">
        <v>227</v>
      </c>
      <c r="D200" s="41"/>
      <c r="E200" s="42">
        <v>20800</v>
      </c>
      <c r="F200" s="43">
        <v>20800</v>
      </c>
      <c r="G200" s="43">
        <v>17053</v>
      </c>
      <c r="H200" s="68">
        <f t="shared" si="5"/>
        <v>0.8198557692307692</v>
      </c>
      <c r="I200" s="68">
        <f t="shared" si="4"/>
        <v>0.0018440751367890017</v>
      </c>
    </row>
    <row r="201" spans="1:9" ht="38.25">
      <c r="A201" s="65" t="s">
        <v>261</v>
      </c>
      <c r="B201" s="41"/>
      <c r="C201" s="62"/>
      <c r="D201" s="62" t="s">
        <v>197</v>
      </c>
      <c r="E201" s="42">
        <v>0</v>
      </c>
      <c r="F201" s="43">
        <v>4640</v>
      </c>
      <c r="G201" s="43">
        <v>4640</v>
      </c>
      <c r="H201" s="68">
        <f t="shared" si="5"/>
        <v>1</v>
      </c>
      <c r="I201" s="68">
        <f t="shared" si="4"/>
        <v>0.000501759727596374</v>
      </c>
    </row>
    <row r="202" spans="1:9" ht="12.75">
      <c r="A202" s="65" t="s">
        <v>13</v>
      </c>
      <c r="B202" s="41"/>
      <c r="C202" s="41"/>
      <c r="D202" s="62" t="s">
        <v>120</v>
      </c>
      <c r="E202" s="42">
        <v>20800</v>
      </c>
      <c r="F202" s="43">
        <v>16160</v>
      </c>
      <c r="G202" s="43">
        <v>12413</v>
      </c>
      <c r="H202" s="68">
        <f t="shared" si="5"/>
        <v>0.7681311881188119</v>
      </c>
      <c r="I202" s="68">
        <f t="shared" si="4"/>
        <v>0.0013423154091926274</v>
      </c>
    </row>
    <row r="203" spans="1:9" ht="12.75">
      <c r="A203" s="65"/>
      <c r="B203" s="41"/>
      <c r="C203" s="41"/>
      <c r="D203" s="62"/>
      <c r="E203" s="42"/>
      <c r="F203" s="43"/>
      <c r="G203" s="43"/>
      <c r="H203" s="68"/>
      <c r="I203" s="68"/>
    </row>
    <row r="204" spans="1:9" ht="12.75">
      <c r="A204" s="76" t="s">
        <v>17</v>
      </c>
      <c r="B204" s="41"/>
      <c r="C204" s="62" t="s">
        <v>228</v>
      </c>
      <c r="D204" s="41"/>
      <c r="E204" s="42">
        <f>SUM(E205:E209)</f>
        <v>94305</v>
      </c>
      <c r="F204" s="42">
        <f>SUM(F205:F209)</f>
        <v>95434</v>
      </c>
      <c r="G204" s="42">
        <f>SUM(G205:G209)</f>
        <v>95232</v>
      </c>
      <c r="H204" s="68">
        <f t="shared" si="5"/>
        <v>0.9978833539409435</v>
      </c>
      <c r="I204" s="68">
        <f t="shared" si="4"/>
        <v>0.01029818585742627</v>
      </c>
    </row>
    <row r="205" spans="1:9" ht="12.75">
      <c r="A205" s="65" t="s">
        <v>24</v>
      </c>
      <c r="B205" s="41"/>
      <c r="C205" s="41"/>
      <c r="D205" s="62" t="s">
        <v>123</v>
      </c>
      <c r="E205" s="42">
        <v>18105</v>
      </c>
      <c r="F205" s="43">
        <v>18105</v>
      </c>
      <c r="G205" s="43">
        <v>18105</v>
      </c>
      <c r="H205" s="68">
        <f t="shared" si="5"/>
        <v>1</v>
      </c>
      <c r="I205" s="68">
        <f t="shared" si="4"/>
        <v>0.0019578361784768003</v>
      </c>
    </row>
    <row r="206" spans="1:9" ht="12.75">
      <c r="A206" s="65" t="s">
        <v>10</v>
      </c>
      <c r="B206" s="41"/>
      <c r="C206" s="41"/>
      <c r="D206" s="62" t="s">
        <v>125</v>
      </c>
      <c r="E206" s="42">
        <v>2000</v>
      </c>
      <c r="F206" s="43">
        <v>2000</v>
      </c>
      <c r="G206" s="43">
        <v>1905</v>
      </c>
      <c r="H206" s="68">
        <f t="shared" si="5"/>
        <v>0.9525</v>
      </c>
      <c r="I206" s="68">
        <f t="shared" si="4"/>
        <v>0.00020600264678256308</v>
      </c>
    </row>
    <row r="207" spans="1:9" ht="12.75">
      <c r="A207" s="65" t="s">
        <v>13</v>
      </c>
      <c r="B207" s="41"/>
      <c r="C207" s="41"/>
      <c r="D207" s="62" t="s">
        <v>120</v>
      </c>
      <c r="E207" s="42">
        <v>2000</v>
      </c>
      <c r="F207" s="43">
        <v>1800</v>
      </c>
      <c r="G207" s="43">
        <v>1705</v>
      </c>
      <c r="H207" s="68">
        <f t="shared" si="5"/>
        <v>0.9472222222222222</v>
      </c>
      <c r="I207" s="68">
        <f t="shared" si="4"/>
        <v>0.0001843750723172021</v>
      </c>
    </row>
    <row r="208" spans="1:9" s="58" customFormat="1" ht="12.75">
      <c r="A208" s="65" t="s">
        <v>106</v>
      </c>
      <c r="B208" s="62"/>
      <c r="C208" s="62"/>
      <c r="D208" s="62" t="s">
        <v>229</v>
      </c>
      <c r="E208" s="66">
        <v>22500</v>
      </c>
      <c r="F208" s="67">
        <v>23829</v>
      </c>
      <c r="G208" s="67">
        <v>23829</v>
      </c>
      <c r="H208" s="68">
        <f t="shared" si="5"/>
        <v>1</v>
      </c>
      <c r="I208" s="68">
        <f t="shared" si="4"/>
        <v>0.002576817359675431</v>
      </c>
    </row>
    <row r="209" spans="1:9" s="58" customFormat="1" ht="12.75">
      <c r="A209" s="65" t="s">
        <v>18</v>
      </c>
      <c r="B209" s="62"/>
      <c r="C209" s="62"/>
      <c r="D209" s="62" t="s">
        <v>138</v>
      </c>
      <c r="E209" s="66">
        <v>49700</v>
      </c>
      <c r="F209" s="67">
        <v>49700</v>
      </c>
      <c r="G209" s="67">
        <v>49688</v>
      </c>
      <c r="H209" s="68">
        <f t="shared" si="5"/>
        <v>0.9997585513078471</v>
      </c>
      <c r="I209" s="68">
        <f t="shared" si="4"/>
        <v>0.005373154600174275</v>
      </c>
    </row>
    <row r="210" spans="1:9" s="58" customFormat="1" ht="12.75">
      <c r="A210" s="65"/>
      <c r="B210" s="62"/>
      <c r="C210" s="62"/>
      <c r="D210" s="62"/>
      <c r="E210" s="66"/>
      <c r="F210" s="67"/>
      <c r="G210" s="67"/>
      <c r="H210" s="68"/>
      <c r="I210" s="68"/>
    </row>
    <row r="211" spans="1:9" ht="12.75">
      <c r="A211" s="46" t="s">
        <v>77</v>
      </c>
      <c r="B211" s="36">
        <v>851</v>
      </c>
      <c r="C211" s="36"/>
      <c r="D211" s="36"/>
      <c r="E211" s="37">
        <f>SUM(E213,E216)</f>
        <v>61500</v>
      </c>
      <c r="F211" s="37">
        <f>SUM(F213,F216)</f>
        <v>93000</v>
      </c>
      <c r="G211" s="37">
        <f>SUM(G213,G216)</f>
        <v>91219</v>
      </c>
      <c r="H211" s="39">
        <f t="shared" si="5"/>
        <v>0.9808494623655915</v>
      </c>
      <c r="I211" s="39">
        <f t="shared" si="4"/>
        <v>0.009864228575778804</v>
      </c>
    </row>
    <row r="212" spans="1:9" ht="12.75">
      <c r="A212" s="84"/>
      <c r="B212" s="36"/>
      <c r="C212" s="36"/>
      <c r="D212" s="36"/>
      <c r="E212" s="37"/>
      <c r="F212" s="37"/>
      <c r="G212" s="37"/>
      <c r="H212" s="39"/>
      <c r="I212" s="39"/>
    </row>
    <row r="213" spans="1:9" s="58" customFormat="1" ht="12.75">
      <c r="A213" s="76" t="s">
        <v>230</v>
      </c>
      <c r="B213" s="48"/>
      <c r="C213" s="48" t="s">
        <v>231</v>
      </c>
      <c r="D213" s="48"/>
      <c r="E213" s="49">
        <v>2000</v>
      </c>
      <c r="F213" s="45">
        <v>2000</v>
      </c>
      <c r="G213" s="45">
        <v>1998</v>
      </c>
      <c r="H213" s="68">
        <f t="shared" si="5"/>
        <v>0.999</v>
      </c>
      <c r="I213" s="68">
        <f t="shared" si="4"/>
        <v>0.0002160594689089559</v>
      </c>
    </row>
    <row r="214" spans="1:9" s="58" customFormat="1" ht="12.75">
      <c r="A214" s="51" t="s">
        <v>13</v>
      </c>
      <c r="B214" s="48"/>
      <c r="C214" s="48"/>
      <c r="D214" s="48" t="s">
        <v>120</v>
      </c>
      <c r="E214" s="49">
        <v>2000</v>
      </c>
      <c r="F214" s="45">
        <v>2000</v>
      </c>
      <c r="G214" s="45">
        <v>1998</v>
      </c>
      <c r="H214" s="68">
        <f t="shared" si="5"/>
        <v>0.999</v>
      </c>
      <c r="I214" s="68">
        <f t="shared" si="4"/>
        <v>0.0002160594689089559</v>
      </c>
    </row>
    <row r="215" spans="1:9" s="58" customFormat="1" ht="12.75">
      <c r="A215" s="51"/>
      <c r="B215" s="48"/>
      <c r="C215" s="48"/>
      <c r="D215" s="48"/>
      <c r="E215" s="49"/>
      <c r="F215" s="45"/>
      <c r="G215" s="45"/>
      <c r="H215" s="68"/>
      <c r="I215" s="68"/>
    </row>
    <row r="216" spans="1:9" ht="12.75">
      <c r="A216" s="76" t="s">
        <v>78</v>
      </c>
      <c r="B216" s="41"/>
      <c r="C216" s="41">
        <v>85154</v>
      </c>
      <c r="D216" s="41"/>
      <c r="E216" s="42">
        <f>SUM(E217:E223)</f>
        <v>59500</v>
      </c>
      <c r="F216" s="42">
        <f>SUM(F217:F222)</f>
        <v>91000</v>
      </c>
      <c r="G216" s="42">
        <f>SUM(G217:G222)</f>
        <v>89221</v>
      </c>
      <c r="H216" s="68">
        <f t="shared" si="5"/>
        <v>0.9804505494505494</v>
      </c>
      <c r="I216" s="68">
        <f t="shared" si="4"/>
        <v>0.009648169106869848</v>
      </c>
    </row>
    <row r="217" spans="1:9" ht="24">
      <c r="A217" s="50" t="s">
        <v>144</v>
      </c>
      <c r="B217" s="41"/>
      <c r="C217" s="41"/>
      <c r="D217" s="41" t="s">
        <v>145</v>
      </c>
      <c r="E217" s="42">
        <v>1500</v>
      </c>
      <c r="F217" s="43">
        <v>1500</v>
      </c>
      <c r="G217" s="43">
        <v>1500</v>
      </c>
      <c r="H217" s="68">
        <f t="shared" si="5"/>
        <v>1</v>
      </c>
      <c r="I217" s="68">
        <f aca="true" t="shared" si="6" ref="I217:I292">G217/9247454</f>
        <v>0.00016220680849020715</v>
      </c>
    </row>
    <row r="218" spans="1:9" ht="12.75">
      <c r="A218" s="44" t="s">
        <v>28</v>
      </c>
      <c r="B218" s="41"/>
      <c r="C218" s="41"/>
      <c r="D218" s="41">
        <v>3030</v>
      </c>
      <c r="E218" s="42">
        <v>7000</v>
      </c>
      <c r="F218" s="43">
        <v>3500</v>
      </c>
      <c r="G218" s="43">
        <v>2999</v>
      </c>
      <c r="H218" s="68">
        <f t="shared" si="5"/>
        <v>0.8568571428571429</v>
      </c>
      <c r="I218" s="68">
        <f t="shared" si="6"/>
        <v>0.0003243054791080875</v>
      </c>
    </row>
    <row r="219" spans="1:9" ht="12.75">
      <c r="A219" s="44" t="s">
        <v>79</v>
      </c>
      <c r="B219" s="41"/>
      <c r="C219" s="41"/>
      <c r="D219" s="41">
        <v>3110</v>
      </c>
      <c r="E219" s="42">
        <v>6000</v>
      </c>
      <c r="F219" s="43">
        <v>8100</v>
      </c>
      <c r="G219" s="43">
        <v>7959</v>
      </c>
      <c r="H219" s="68">
        <f t="shared" si="5"/>
        <v>0.9825925925925926</v>
      </c>
      <c r="I219" s="68">
        <f t="shared" si="6"/>
        <v>0.000860669325849039</v>
      </c>
    </row>
    <row r="220" spans="1:9" ht="12.75">
      <c r="A220" s="44" t="s">
        <v>10</v>
      </c>
      <c r="B220" s="41"/>
      <c r="C220" s="41"/>
      <c r="D220" s="41">
        <v>4210</v>
      </c>
      <c r="E220" s="42">
        <v>11500</v>
      </c>
      <c r="F220" s="43">
        <v>15500</v>
      </c>
      <c r="G220" s="43">
        <v>15715</v>
      </c>
      <c r="H220" s="68">
        <f t="shared" si="5"/>
        <v>1.0138709677419355</v>
      </c>
      <c r="I220" s="68">
        <f t="shared" si="6"/>
        <v>0.0016993866636157368</v>
      </c>
    </row>
    <row r="221" spans="1:9" ht="25.5">
      <c r="A221" s="65" t="s">
        <v>232</v>
      </c>
      <c r="B221" s="41"/>
      <c r="C221" s="41"/>
      <c r="D221" s="62" t="s">
        <v>233</v>
      </c>
      <c r="E221" s="42">
        <v>2000</v>
      </c>
      <c r="F221" s="43">
        <v>200</v>
      </c>
      <c r="G221" s="43">
        <v>86</v>
      </c>
      <c r="H221" s="68">
        <f t="shared" si="5"/>
        <v>0.43</v>
      </c>
      <c r="I221" s="68">
        <f t="shared" si="6"/>
        <v>9.29985702010521E-06</v>
      </c>
    </row>
    <row r="222" spans="1:9" ht="12.75">
      <c r="A222" s="44" t="s">
        <v>13</v>
      </c>
      <c r="B222" s="41"/>
      <c r="C222" s="41"/>
      <c r="D222" s="41">
        <v>4300</v>
      </c>
      <c r="E222" s="42">
        <v>31000</v>
      </c>
      <c r="F222" s="43">
        <v>62200</v>
      </c>
      <c r="G222" s="43">
        <v>60962</v>
      </c>
      <c r="H222" s="68">
        <f t="shared" si="5"/>
        <v>0.9800964630225081</v>
      </c>
      <c r="I222" s="68">
        <f t="shared" si="6"/>
        <v>0.006592300972786672</v>
      </c>
    </row>
    <row r="223" spans="1:9" ht="12.75">
      <c r="A223" s="65" t="s">
        <v>33</v>
      </c>
      <c r="B223" s="41"/>
      <c r="C223" s="41"/>
      <c r="D223" s="62" t="s">
        <v>128</v>
      </c>
      <c r="E223" s="42">
        <v>500</v>
      </c>
      <c r="F223" s="43">
        <v>0</v>
      </c>
      <c r="G223" s="43">
        <v>0</v>
      </c>
      <c r="H223" s="68"/>
      <c r="I223" s="68">
        <f t="shared" si="6"/>
        <v>0</v>
      </c>
    </row>
    <row r="224" spans="1:9" ht="12.75">
      <c r="A224" s="65"/>
      <c r="B224" s="41"/>
      <c r="C224" s="41"/>
      <c r="D224" s="62"/>
      <c r="E224" s="42"/>
      <c r="F224" s="43"/>
      <c r="G224" s="43"/>
      <c r="H224" s="68"/>
      <c r="I224" s="68"/>
    </row>
    <row r="225" spans="1:9" ht="12.75">
      <c r="A225" s="46" t="s">
        <v>234</v>
      </c>
      <c r="B225" s="36" t="s">
        <v>189</v>
      </c>
      <c r="C225" s="36"/>
      <c r="D225" s="36"/>
      <c r="E225" s="37">
        <f>SUM(E227,E232,E243,E246,E250,E254,E257,E269,E279)</f>
        <v>1147420</v>
      </c>
      <c r="F225" s="37">
        <f>SUM(F227,F232,F243,F246,F250,F254,F257,F269,F279)</f>
        <v>2087704</v>
      </c>
      <c r="G225" s="37">
        <f>SUM(G227,G232,G243,G246,G250,G254,G257,G269,G279)</f>
        <v>2068646</v>
      </c>
      <c r="H225" s="39">
        <f t="shared" si="5"/>
        <v>0.9908713112586842</v>
      </c>
      <c r="I225" s="39">
        <f t="shared" si="6"/>
        <v>0.22369897703735536</v>
      </c>
    </row>
    <row r="226" spans="1:9" ht="12.75">
      <c r="A226" s="46"/>
      <c r="B226" s="36"/>
      <c r="C226" s="36"/>
      <c r="D226" s="36"/>
      <c r="E226" s="37"/>
      <c r="F226" s="37"/>
      <c r="G226" s="37"/>
      <c r="H226" s="39"/>
      <c r="I226" s="39"/>
    </row>
    <row r="227" spans="1:9" s="58" customFormat="1" ht="12.75">
      <c r="A227" s="76" t="s">
        <v>262</v>
      </c>
      <c r="B227" s="48"/>
      <c r="C227" s="48" t="s">
        <v>263</v>
      </c>
      <c r="D227" s="48"/>
      <c r="E227" s="49">
        <v>0</v>
      </c>
      <c r="F227" s="45">
        <f>SUM(F228:F230)</f>
        <v>5000</v>
      </c>
      <c r="G227" s="45">
        <f>SUM(G228:G230)</f>
        <v>4534</v>
      </c>
      <c r="H227" s="68">
        <f t="shared" si="5"/>
        <v>0.9068</v>
      </c>
      <c r="I227" s="68">
        <f t="shared" si="6"/>
        <v>0.0004902971131297328</v>
      </c>
    </row>
    <row r="228" spans="1:9" s="58" customFormat="1" ht="12.75">
      <c r="A228" s="51" t="s">
        <v>79</v>
      </c>
      <c r="B228" s="48"/>
      <c r="C228" s="48"/>
      <c r="D228" s="48" t="s">
        <v>260</v>
      </c>
      <c r="E228" s="49">
        <v>0</v>
      </c>
      <c r="F228" s="45">
        <v>700</v>
      </c>
      <c r="G228" s="45">
        <v>422</v>
      </c>
      <c r="H228" s="68">
        <f t="shared" si="5"/>
        <v>0.6028571428571429</v>
      </c>
      <c r="I228" s="68">
        <f t="shared" si="6"/>
        <v>4.563418212191161E-05</v>
      </c>
    </row>
    <row r="229" spans="1:9" s="58" customFormat="1" ht="12.75">
      <c r="A229" s="51" t="s">
        <v>10</v>
      </c>
      <c r="B229" s="48"/>
      <c r="C229" s="48"/>
      <c r="D229" s="48" t="s">
        <v>125</v>
      </c>
      <c r="E229" s="49">
        <v>0</v>
      </c>
      <c r="F229" s="45">
        <v>1800</v>
      </c>
      <c r="G229" s="45">
        <v>1745</v>
      </c>
      <c r="H229" s="68">
        <f t="shared" si="5"/>
        <v>0.9694444444444444</v>
      </c>
      <c r="I229" s="68">
        <f t="shared" si="6"/>
        <v>0.0001887005872102743</v>
      </c>
    </row>
    <row r="230" spans="1:9" s="58" customFormat="1" ht="12.75">
      <c r="A230" s="51" t="s">
        <v>13</v>
      </c>
      <c r="B230" s="48"/>
      <c r="C230" s="48"/>
      <c r="D230" s="48" t="s">
        <v>120</v>
      </c>
      <c r="E230" s="49">
        <v>0</v>
      </c>
      <c r="F230" s="45">
        <v>2500</v>
      </c>
      <c r="G230" s="45">
        <v>2367</v>
      </c>
      <c r="H230" s="68">
        <f t="shared" si="5"/>
        <v>0.9468</v>
      </c>
      <c r="I230" s="68">
        <f t="shared" si="6"/>
        <v>0.0002559623437975469</v>
      </c>
    </row>
    <row r="231" spans="1:9" s="58" customFormat="1" ht="12.75">
      <c r="A231" s="51"/>
      <c r="B231" s="48"/>
      <c r="C231" s="48"/>
      <c r="D231" s="48"/>
      <c r="E231" s="49"/>
      <c r="F231" s="45"/>
      <c r="G231" s="45"/>
      <c r="H231" s="68"/>
      <c r="I231" s="68"/>
    </row>
    <row r="232" spans="1:9" s="58" customFormat="1" ht="38.25">
      <c r="A232" s="85" t="s">
        <v>264</v>
      </c>
      <c r="B232" s="48"/>
      <c r="C232" s="48" t="s">
        <v>204</v>
      </c>
      <c r="D232" s="48"/>
      <c r="E232" s="49">
        <v>0</v>
      </c>
      <c r="F232" s="45">
        <f>SUM(F233:F241)</f>
        <v>1039472</v>
      </c>
      <c r="G232" s="45">
        <f>SUM(G233:G241)</f>
        <v>1036546</v>
      </c>
      <c r="H232" s="68">
        <f t="shared" si="5"/>
        <v>0.9971851093632151</v>
      </c>
      <c r="I232" s="68">
        <f t="shared" si="6"/>
        <v>0.11208987900886017</v>
      </c>
    </row>
    <row r="233" spans="1:9" s="58" customFormat="1" ht="12.75">
      <c r="A233" s="51" t="s">
        <v>79</v>
      </c>
      <c r="B233" s="48"/>
      <c r="C233" s="48"/>
      <c r="D233" s="48" t="s">
        <v>260</v>
      </c>
      <c r="E233" s="49">
        <v>0</v>
      </c>
      <c r="F233" s="45">
        <v>952879</v>
      </c>
      <c r="G233" s="45">
        <v>951188</v>
      </c>
      <c r="H233" s="68">
        <f t="shared" si="5"/>
        <v>0.9982253780385547</v>
      </c>
      <c r="I233" s="68">
        <f t="shared" si="6"/>
        <v>0.10285944650278876</v>
      </c>
    </row>
    <row r="234" spans="1:9" s="58" customFormat="1" ht="12.75">
      <c r="A234" s="51" t="s">
        <v>22</v>
      </c>
      <c r="B234" s="48"/>
      <c r="C234" s="48"/>
      <c r="D234" s="48" t="s">
        <v>265</v>
      </c>
      <c r="E234" s="49">
        <v>0</v>
      </c>
      <c r="F234" s="45">
        <v>13980</v>
      </c>
      <c r="G234" s="45">
        <v>13800</v>
      </c>
      <c r="H234" s="68">
        <f t="shared" si="5"/>
        <v>0.9871244635193133</v>
      </c>
      <c r="I234" s="68">
        <f t="shared" si="6"/>
        <v>0.0014923026381099057</v>
      </c>
    </row>
    <row r="235" spans="1:9" s="58" customFormat="1" ht="12.75">
      <c r="A235" s="51" t="s">
        <v>24</v>
      </c>
      <c r="B235" s="48"/>
      <c r="C235" s="48"/>
      <c r="D235" s="48" t="s">
        <v>123</v>
      </c>
      <c r="E235" s="49">
        <v>0</v>
      </c>
      <c r="F235" s="45">
        <v>58207</v>
      </c>
      <c r="G235" s="45">
        <v>57832</v>
      </c>
      <c r="H235" s="68">
        <f t="shared" si="5"/>
        <v>0.9935574759049599</v>
      </c>
      <c r="I235" s="68">
        <f t="shared" si="6"/>
        <v>0.006253829432403773</v>
      </c>
    </row>
    <row r="236" spans="1:9" s="58" customFormat="1" ht="12.75">
      <c r="A236" s="51" t="s">
        <v>121</v>
      </c>
      <c r="B236" s="48"/>
      <c r="C236" s="48"/>
      <c r="D236" s="48" t="s">
        <v>124</v>
      </c>
      <c r="E236" s="49">
        <v>0</v>
      </c>
      <c r="F236" s="45">
        <v>347</v>
      </c>
      <c r="G236" s="45">
        <v>347</v>
      </c>
      <c r="H236" s="68">
        <f t="shared" si="5"/>
        <v>1</v>
      </c>
      <c r="I236" s="68">
        <f t="shared" si="6"/>
        <v>3.752384169740125E-05</v>
      </c>
    </row>
    <row r="237" spans="1:9" s="58" customFormat="1" ht="12.75">
      <c r="A237" s="51" t="s">
        <v>10</v>
      </c>
      <c r="B237" s="48"/>
      <c r="C237" s="48"/>
      <c r="D237" s="48" t="s">
        <v>125</v>
      </c>
      <c r="E237" s="49">
        <v>0</v>
      </c>
      <c r="F237" s="45">
        <v>3583</v>
      </c>
      <c r="G237" s="45">
        <v>3108</v>
      </c>
      <c r="H237" s="68">
        <f t="shared" si="5"/>
        <v>0.8674295283282166</v>
      </c>
      <c r="I237" s="68">
        <f t="shared" si="6"/>
        <v>0.0003360925071917092</v>
      </c>
    </row>
    <row r="238" spans="1:9" s="58" customFormat="1" ht="12.75">
      <c r="A238" s="51" t="s">
        <v>13</v>
      </c>
      <c r="B238" s="48"/>
      <c r="C238" s="48"/>
      <c r="D238" s="48" t="s">
        <v>120</v>
      </c>
      <c r="E238" s="49">
        <v>0</v>
      </c>
      <c r="F238" s="45">
        <v>2727</v>
      </c>
      <c r="G238" s="45">
        <v>2583</v>
      </c>
      <c r="H238" s="68">
        <f t="shared" si="5"/>
        <v>0.9471947194719472</v>
      </c>
      <c r="I238" s="68">
        <f t="shared" si="6"/>
        <v>0.0002793201242201367</v>
      </c>
    </row>
    <row r="239" spans="1:9" s="58" customFormat="1" ht="12.75">
      <c r="A239" s="51" t="s">
        <v>33</v>
      </c>
      <c r="B239" s="48"/>
      <c r="C239" s="48"/>
      <c r="D239" s="48" t="s">
        <v>128</v>
      </c>
      <c r="E239" s="49">
        <v>0</v>
      </c>
      <c r="F239" s="45">
        <v>100</v>
      </c>
      <c r="G239" s="45">
        <v>39</v>
      </c>
      <c r="H239" s="68">
        <f t="shared" si="5"/>
        <v>0.39</v>
      </c>
      <c r="I239" s="68">
        <f t="shared" si="6"/>
        <v>4.217377020745385E-06</v>
      </c>
    </row>
    <row r="240" spans="1:9" s="58" customFormat="1" ht="12.75">
      <c r="A240" s="51" t="s">
        <v>106</v>
      </c>
      <c r="B240" s="48"/>
      <c r="C240" s="48"/>
      <c r="D240" s="48" t="s">
        <v>229</v>
      </c>
      <c r="E240" s="49">
        <v>0</v>
      </c>
      <c r="F240" s="45">
        <v>814</v>
      </c>
      <c r="G240" s="45">
        <v>814</v>
      </c>
      <c r="H240" s="68">
        <f t="shared" si="5"/>
        <v>1</v>
      </c>
      <c r="I240" s="68">
        <f t="shared" si="6"/>
        <v>8.802422807401907E-05</v>
      </c>
    </row>
    <row r="241" spans="1:9" s="58" customFormat="1" ht="12.75">
      <c r="A241" s="51" t="s">
        <v>256</v>
      </c>
      <c r="B241" s="48"/>
      <c r="C241" s="48"/>
      <c r="D241" s="48" t="s">
        <v>235</v>
      </c>
      <c r="E241" s="49">
        <v>0</v>
      </c>
      <c r="F241" s="45">
        <v>6835</v>
      </c>
      <c r="G241" s="45">
        <v>6835</v>
      </c>
      <c r="H241" s="68">
        <f t="shared" si="5"/>
        <v>1</v>
      </c>
      <c r="I241" s="68">
        <f t="shared" si="6"/>
        <v>0.0007391223573537106</v>
      </c>
    </row>
    <row r="242" spans="1:9" s="58" customFormat="1" ht="12.75">
      <c r="A242" s="51"/>
      <c r="B242" s="48"/>
      <c r="C242" s="48"/>
      <c r="D242" s="48"/>
      <c r="E242" s="49"/>
      <c r="F242" s="45"/>
      <c r="G242" s="45"/>
      <c r="H242" s="68"/>
      <c r="I242" s="68"/>
    </row>
    <row r="243" spans="1:9" ht="27" customHeight="1">
      <c r="A243" s="76" t="s">
        <v>271</v>
      </c>
      <c r="B243" s="41"/>
      <c r="C243" s="62" t="s">
        <v>190</v>
      </c>
      <c r="D243" s="41"/>
      <c r="E243" s="42">
        <v>17300</v>
      </c>
      <c r="F243" s="43">
        <v>18176</v>
      </c>
      <c r="G243" s="43">
        <v>17612</v>
      </c>
      <c r="H243" s="68">
        <f t="shared" si="5"/>
        <v>0.9689700704225352</v>
      </c>
      <c r="I243" s="68">
        <f t="shared" si="6"/>
        <v>0.0019045242074196855</v>
      </c>
    </row>
    <row r="244" spans="1:9" ht="12.75">
      <c r="A244" s="44" t="s">
        <v>82</v>
      </c>
      <c r="B244" s="41"/>
      <c r="C244" s="41"/>
      <c r="D244" s="41">
        <v>4130</v>
      </c>
      <c r="E244" s="42">
        <v>17300</v>
      </c>
      <c r="F244" s="43">
        <v>18176</v>
      </c>
      <c r="G244" s="43">
        <v>17612</v>
      </c>
      <c r="H244" s="68">
        <f t="shared" si="5"/>
        <v>0.9689700704225352</v>
      </c>
      <c r="I244" s="68">
        <f t="shared" si="6"/>
        <v>0.0019045242074196855</v>
      </c>
    </row>
    <row r="245" spans="1:9" ht="12.75">
      <c r="A245" s="44"/>
      <c r="B245" s="41"/>
      <c r="C245" s="41"/>
      <c r="D245" s="41"/>
      <c r="E245" s="42"/>
      <c r="F245" s="43"/>
      <c r="G245" s="43"/>
      <c r="H245" s="68"/>
      <c r="I245" s="68"/>
    </row>
    <row r="246" spans="1:9" ht="12.75">
      <c r="A246" s="76" t="s">
        <v>83</v>
      </c>
      <c r="B246" s="41"/>
      <c r="C246" s="62" t="s">
        <v>192</v>
      </c>
      <c r="D246" s="41"/>
      <c r="E246" s="42">
        <v>461500</v>
      </c>
      <c r="F246" s="43">
        <v>314541</v>
      </c>
      <c r="G246" s="43">
        <v>313925</v>
      </c>
      <c r="H246" s="68">
        <f t="shared" si="5"/>
        <v>0.9980415907624125</v>
      </c>
      <c r="I246" s="68">
        <f t="shared" si="6"/>
        <v>0.033947181570192185</v>
      </c>
    </row>
    <row r="247" spans="1:9" ht="12.75">
      <c r="A247" s="44" t="s">
        <v>79</v>
      </c>
      <c r="B247" s="41"/>
      <c r="C247" s="41"/>
      <c r="D247" s="41">
        <v>3110</v>
      </c>
      <c r="E247" s="42">
        <v>396000</v>
      </c>
      <c r="F247" s="43">
        <v>289617</v>
      </c>
      <c r="G247" s="43">
        <v>289001</v>
      </c>
      <c r="H247" s="68">
        <f t="shared" si="5"/>
        <v>0.9978730530321079</v>
      </c>
      <c r="I247" s="68">
        <f t="shared" si="6"/>
        <v>0.0312519532403189</v>
      </c>
    </row>
    <row r="248" spans="1:9" ht="12.75">
      <c r="A248" s="44" t="s">
        <v>38</v>
      </c>
      <c r="B248" s="41"/>
      <c r="C248" s="41"/>
      <c r="D248" s="41">
        <v>4110</v>
      </c>
      <c r="E248" s="42">
        <v>65500</v>
      </c>
      <c r="F248" s="43">
        <v>24924</v>
      </c>
      <c r="G248" s="43">
        <v>24924</v>
      </c>
      <c r="H248" s="68">
        <f t="shared" si="5"/>
        <v>1</v>
      </c>
      <c r="I248" s="68">
        <f t="shared" si="6"/>
        <v>0.002695228329873282</v>
      </c>
    </row>
    <row r="249" spans="1:9" ht="12.75">
      <c r="A249" s="44"/>
      <c r="B249" s="41"/>
      <c r="C249" s="41"/>
      <c r="D249" s="41"/>
      <c r="E249" s="42"/>
      <c r="F249" s="43"/>
      <c r="G249" s="43"/>
      <c r="H249" s="68"/>
      <c r="I249" s="68"/>
    </row>
    <row r="250" spans="1:9" ht="12.75">
      <c r="A250" s="76" t="s">
        <v>85</v>
      </c>
      <c r="B250" s="41"/>
      <c r="C250" s="62" t="s">
        <v>274</v>
      </c>
      <c r="D250" s="41"/>
      <c r="E250" s="42">
        <v>407024</v>
      </c>
      <c r="F250" s="43">
        <v>447024</v>
      </c>
      <c r="G250" s="43">
        <v>443203</v>
      </c>
      <c r="H250" s="68">
        <f t="shared" si="5"/>
        <v>0.99145236049966</v>
      </c>
      <c r="I250" s="68">
        <f t="shared" si="6"/>
        <v>0.04792702942885685</v>
      </c>
    </row>
    <row r="251" spans="1:9" ht="12.75">
      <c r="A251" s="44" t="s">
        <v>79</v>
      </c>
      <c r="B251" s="41"/>
      <c r="C251" s="41"/>
      <c r="D251" s="41">
        <v>3110</v>
      </c>
      <c r="E251" s="42">
        <v>380000</v>
      </c>
      <c r="F251" s="43">
        <v>421427</v>
      </c>
      <c r="G251" s="43">
        <v>417606</v>
      </c>
      <c r="H251" s="68">
        <f t="shared" si="5"/>
        <v>0.9909331865305261</v>
      </c>
      <c r="I251" s="68">
        <f t="shared" si="6"/>
        <v>0.04515902431090763</v>
      </c>
    </row>
    <row r="252" spans="1:9" ht="12.75">
      <c r="A252" s="44" t="s">
        <v>18</v>
      </c>
      <c r="B252" s="41"/>
      <c r="C252" s="41"/>
      <c r="D252" s="41" t="s">
        <v>138</v>
      </c>
      <c r="E252" s="42">
        <v>27024</v>
      </c>
      <c r="F252" s="43">
        <v>25597</v>
      </c>
      <c r="G252" s="43">
        <v>25597</v>
      </c>
      <c r="H252" s="68">
        <f t="shared" si="5"/>
        <v>1</v>
      </c>
      <c r="I252" s="68">
        <f t="shared" si="6"/>
        <v>0.0027680051179492216</v>
      </c>
    </row>
    <row r="253" spans="1:9" ht="12.75">
      <c r="A253" s="44"/>
      <c r="B253" s="41"/>
      <c r="C253" s="41"/>
      <c r="D253" s="41"/>
      <c r="E253" s="42"/>
      <c r="F253" s="43"/>
      <c r="G253" s="43"/>
      <c r="H253" s="68"/>
      <c r="I253" s="68"/>
    </row>
    <row r="254" spans="1:9" ht="12.75">
      <c r="A254" s="76" t="s">
        <v>86</v>
      </c>
      <c r="B254" s="41"/>
      <c r="C254" s="62" t="s">
        <v>193</v>
      </c>
      <c r="D254" s="41"/>
      <c r="E254" s="42">
        <v>20000</v>
      </c>
      <c r="F254" s="43">
        <v>5095</v>
      </c>
      <c r="G254" s="43">
        <v>5095</v>
      </c>
      <c r="H254" s="68">
        <f t="shared" si="5"/>
        <v>1</v>
      </c>
      <c r="I254" s="68">
        <f t="shared" si="6"/>
        <v>0.0005509624595050703</v>
      </c>
    </row>
    <row r="255" spans="1:9" ht="12.75">
      <c r="A255" s="44" t="s">
        <v>79</v>
      </c>
      <c r="B255" s="41"/>
      <c r="C255" s="41"/>
      <c r="D255" s="41">
        <v>3110</v>
      </c>
      <c r="E255" s="42">
        <v>20000</v>
      </c>
      <c r="F255" s="43">
        <v>5095</v>
      </c>
      <c r="G255" s="43">
        <v>5095</v>
      </c>
      <c r="H255" s="68">
        <f t="shared" si="5"/>
        <v>1</v>
      </c>
      <c r="I255" s="68">
        <f t="shared" si="6"/>
        <v>0.0005509624595050703</v>
      </c>
    </row>
    <row r="256" spans="1:9" ht="12.75">
      <c r="A256" s="44"/>
      <c r="B256" s="41"/>
      <c r="C256" s="41"/>
      <c r="D256" s="41"/>
      <c r="E256" s="42"/>
      <c r="F256" s="43"/>
      <c r="G256" s="43"/>
      <c r="H256" s="68"/>
      <c r="I256" s="68"/>
    </row>
    <row r="257" spans="1:9" ht="12.75">
      <c r="A257" s="76" t="s">
        <v>87</v>
      </c>
      <c r="B257" s="41"/>
      <c r="C257" s="62" t="s">
        <v>194</v>
      </c>
      <c r="D257" s="41"/>
      <c r="E257" s="42">
        <f>SUM(E258:E267)</f>
        <v>155489</v>
      </c>
      <c r="F257" s="42">
        <f>SUM(F258:F267)</f>
        <v>157489</v>
      </c>
      <c r="G257" s="42">
        <f>SUM(G258:G267)</f>
        <v>153229</v>
      </c>
      <c r="H257" s="68">
        <f t="shared" si="5"/>
        <v>0.9729504917803783</v>
      </c>
      <c r="I257" s="68">
        <f t="shared" si="6"/>
        <v>0.016569858038763968</v>
      </c>
    </row>
    <row r="258" spans="1:9" ht="12.75">
      <c r="A258" s="44" t="s">
        <v>73</v>
      </c>
      <c r="B258" s="41"/>
      <c r="C258" s="41"/>
      <c r="D258" s="41" t="s">
        <v>146</v>
      </c>
      <c r="E258" s="42">
        <v>500</v>
      </c>
      <c r="F258" s="43">
        <v>500</v>
      </c>
      <c r="G258" s="43">
        <v>235</v>
      </c>
      <c r="H258" s="68">
        <f t="shared" si="5"/>
        <v>0.47</v>
      </c>
      <c r="I258" s="68">
        <f t="shared" si="6"/>
        <v>2.5412399996799118E-05</v>
      </c>
    </row>
    <row r="259" spans="1:9" ht="12.75">
      <c r="A259" s="44" t="s">
        <v>22</v>
      </c>
      <c r="B259" s="41"/>
      <c r="C259" s="41"/>
      <c r="D259" s="41">
        <v>4010</v>
      </c>
      <c r="E259" s="42">
        <v>102176</v>
      </c>
      <c r="F259" s="43">
        <v>105807</v>
      </c>
      <c r="G259" s="43">
        <v>105096</v>
      </c>
      <c r="H259" s="68">
        <f t="shared" si="5"/>
        <v>0.993280217754969</v>
      </c>
      <c r="I259" s="68">
        <f t="shared" si="6"/>
        <v>0.011364857830057874</v>
      </c>
    </row>
    <row r="260" spans="1:9" ht="12.75">
      <c r="A260" s="44" t="s">
        <v>23</v>
      </c>
      <c r="B260" s="41"/>
      <c r="C260" s="41"/>
      <c r="D260" s="41">
        <v>4040</v>
      </c>
      <c r="E260" s="42">
        <v>8150</v>
      </c>
      <c r="F260" s="43">
        <v>7319</v>
      </c>
      <c r="G260" s="43">
        <v>7319</v>
      </c>
      <c r="H260" s="68">
        <f t="shared" si="5"/>
        <v>1</v>
      </c>
      <c r="I260" s="68">
        <f t="shared" si="6"/>
        <v>0.0007914610875598841</v>
      </c>
    </row>
    <row r="261" spans="1:9" ht="12.75">
      <c r="A261" s="44" t="s">
        <v>24</v>
      </c>
      <c r="B261" s="41"/>
      <c r="C261" s="41"/>
      <c r="D261" s="41">
        <v>4110</v>
      </c>
      <c r="E261" s="42">
        <v>19010</v>
      </c>
      <c r="F261" s="43">
        <v>17510</v>
      </c>
      <c r="G261" s="43">
        <v>16991</v>
      </c>
      <c r="H261" s="68">
        <f t="shared" si="5"/>
        <v>0.9703597944031982</v>
      </c>
      <c r="I261" s="68">
        <f t="shared" si="6"/>
        <v>0.0018373705887047397</v>
      </c>
    </row>
    <row r="262" spans="1:9" ht="12.75">
      <c r="A262" s="44" t="s">
        <v>25</v>
      </c>
      <c r="B262" s="41"/>
      <c r="C262" s="41"/>
      <c r="D262" s="41">
        <v>4120</v>
      </c>
      <c r="E262" s="42">
        <v>2703</v>
      </c>
      <c r="F262" s="43">
        <v>2703</v>
      </c>
      <c r="G262" s="43">
        <v>2495</v>
      </c>
      <c r="H262" s="68">
        <f t="shared" si="5"/>
        <v>0.9230484646688865</v>
      </c>
      <c r="I262" s="68">
        <f t="shared" si="6"/>
        <v>0.00026980399145537786</v>
      </c>
    </row>
    <row r="263" spans="1:9" ht="12.75">
      <c r="A263" s="44" t="s">
        <v>10</v>
      </c>
      <c r="B263" s="41"/>
      <c r="C263" s="41"/>
      <c r="D263" s="41">
        <v>4210</v>
      </c>
      <c r="E263" s="42">
        <v>10000</v>
      </c>
      <c r="F263" s="43">
        <v>15060</v>
      </c>
      <c r="G263" s="43">
        <v>13561</v>
      </c>
      <c r="H263" s="68">
        <f t="shared" si="5"/>
        <v>0.900464807436919</v>
      </c>
      <c r="I263" s="68">
        <f t="shared" si="6"/>
        <v>0.0014664576866237993</v>
      </c>
    </row>
    <row r="264" spans="1:9" ht="12.75">
      <c r="A264" s="65" t="s">
        <v>72</v>
      </c>
      <c r="B264" s="41"/>
      <c r="C264" s="41"/>
      <c r="D264" s="62" t="s">
        <v>216</v>
      </c>
      <c r="E264" s="42">
        <v>0</v>
      </c>
      <c r="F264" s="43">
        <v>150</v>
      </c>
      <c r="G264" s="43">
        <v>150</v>
      </c>
      <c r="H264" s="68">
        <f t="shared" si="5"/>
        <v>1</v>
      </c>
      <c r="I264" s="68">
        <f t="shared" si="6"/>
        <v>1.6220680849020714E-05</v>
      </c>
    </row>
    <row r="265" spans="1:9" ht="12.75">
      <c r="A265" s="44" t="s">
        <v>13</v>
      </c>
      <c r="B265" s="41"/>
      <c r="C265" s="41"/>
      <c r="D265" s="41">
        <v>4300</v>
      </c>
      <c r="E265" s="42">
        <v>8000</v>
      </c>
      <c r="F265" s="43">
        <v>3600</v>
      </c>
      <c r="G265" s="43">
        <v>2865</v>
      </c>
      <c r="H265" s="68">
        <f t="shared" si="5"/>
        <v>0.7958333333333333</v>
      </c>
      <c r="I265" s="68">
        <f t="shared" si="6"/>
        <v>0.0003098150042162956</v>
      </c>
    </row>
    <row r="266" spans="1:9" ht="12.75">
      <c r="A266" s="44" t="s">
        <v>33</v>
      </c>
      <c r="B266" s="41"/>
      <c r="C266" s="41"/>
      <c r="D266" s="41">
        <v>4410</v>
      </c>
      <c r="E266" s="42">
        <v>1500</v>
      </c>
      <c r="F266" s="43">
        <v>450</v>
      </c>
      <c r="G266" s="43">
        <v>127</v>
      </c>
      <c r="H266" s="68">
        <f t="shared" si="5"/>
        <v>0.2822222222222222</v>
      </c>
      <c r="I266" s="68">
        <f t="shared" si="6"/>
        <v>1.3733509785504204E-05</v>
      </c>
    </row>
    <row r="267" spans="1:9" ht="12.75">
      <c r="A267" s="44" t="s">
        <v>26</v>
      </c>
      <c r="B267" s="41"/>
      <c r="C267" s="41"/>
      <c r="D267" s="41">
        <v>4440</v>
      </c>
      <c r="E267" s="42">
        <v>3450</v>
      </c>
      <c r="F267" s="43">
        <v>4390</v>
      </c>
      <c r="G267" s="43">
        <v>4390</v>
      </c>
      <c r="H267" s="68">
        <f t="shared" si="5"/>
        <v>1</v>
      </c>
      <c r="I267" s="68">
        <f t="shared" si="6"/>
        <v>0.0004747252595146729</v>
      </c>
    </row>
    <row r="268" spans="1:9" ht="12.75">
      <c r="A268" s="44"/>
      <c r="B268" s="41"/>
      <c r="C268" s="41"/>
      <c r="D268" s="41"/>
      <c r="E268" s="42"/>
      <c r="F268" s="43"/>
      <c r="G268" s="43"/>
      <c r="H268" s="68"/>
      <c r="I268" s="68"/>
    </row>
    <row r="269" spans="1:9" ht="12.75">
      <c r="A269" s="76" t="s">
        <v>88</v>
      </c>
      <c r="B269" s="41"/>
      <c r="C269" s="62" t="s">
        <v>196</v>
      </c>
      <c r="D269" s="41"/>
      <c r="E269" s="42">
        <f>SUM(E270:E277)</f>
        <v>26107</v>
      </c>
      <c r="F269" s="42">
        <f>SUM(F270:F277)</f>
        <v>23107</v>
      </c>
      <c r="G269" s="42">
        <f>SUM(G270:G277)</f>
        <v>21864</v>
      </c>
      <c r="H269" s="68">
        <f t="shared" si="5"/>
        <v>0.9462067771670922</v>
      </c>
      <c r="I269" s="68">
        <f t="shared" si="6"/>
        <v>0.002364326440553259</v>
      </c>
    </row>
    <row r="270" spans="1:9" ht="12.75">
      <c r="A270" s="44" t="s">
        <v>22</v>
      </c>
      <c r="B270" s="41"/>
      <c r="C270" s="41"/>
      <c r="D270" s="41">
        <v>4010</v>
      </c>
      <c r="E270" s="42">
        <v>19690</v>
      </c>
      <c r="F270" s="43">
        <v>10790</v>
      </c>
      <c r="G270" s="43">
        <v>10412</v>
      </c>
      <c r="H270" s="68">
        <f t="shared" si="5"/>
        <v>0.964967562557924</v>
      </c>
      <c r="I270" s="68">
        <f t="shared" si="6"/>
        <v>0.001125931526666691</v>
      </c>
    </row>
    <row r="271" spans="1:9" ht="12.75">
      <c r="A271" s="44" t="s">
        <v>23</v>
      </c>
      <c r="B271" s="41"/>
      <c r="C271" s="41"/>
      <c r="D271" s="41">
        <v>4040</v>
      </c>
      <c r="E271" s="42">
        <v>544</v>
      </c>
      <c r="F271" s="43">
        <v>544</v>
      </c>
      <c r="G271" s="43">
        <v>544</v>
      </c>
      <c r="H271" s="68">
        <f t="shared" si="5"/>
        <v>1</v>
      </c>
      <c r="I271" s="68">
        <f t="shared" si="6"/>
        <v>5.882700254578179E-05</v>
      </c>
    </row>
    <row r="272" spans="1:9" ht="12.75">
      <c r="A272" s="44" t="s">
        <v>24</v>
      </c>
      <c r="B272" s="41"/>
      <c r="C272" s="41"/>
      <c r="D272" s="41">
        <v>4110</v>
      </c>
      <c r="E272" s="42">
        <v>3487</v>
      </c>
      <c r="F272" s="43">
        <v>2281</v>
      </c>
      <c r="G272" s="43">
        <v>1891</v>
      </c>
      <c r="H272" s="68">
        <f t="shared" si="5"/>
        <v>0.8290223586146427</v>
      </c>
      <c r="I272" s="68">
        <f t="shared" si="6"/>
        <v>0.0002044887165699878</v>
      </c>
    </row>
    <row r="273" spans="1:9" ht="12.75">
      <c r="A273" s="44" t="s">
        <v>25</v>
      </c>
      <c r="B273" s="41"/>
      <c r="C273" s="41"/>
      <c r="D273" s="41">
        <v>4120</v>
      </c>
      <c r="E273" s="42">
        <v>496</v>
      </c>
      <c r="F273" s="43">
        <v>496</v>
      </c>
      <c r="G273" s="43">
        <v>269</v>
      </c>
      <c r="H273" s="68">
        <f t="shared" si="5"/>
        <v>0.5423387096774194</v>
      </c>
      <c r="I273" s="68">
        <f t="shared" si="6"/>
        <v>2.908908765591048E-05</v>
      </c>
    </row>
    <row r="274" spans="1:9" ht="12.75">
      <c r="A274" s="44" t="s">
        <v>10</v>
      </c>
      <c r="B274" s="41"/>
      <c r="C274" s="41"/>
      <c r="D274" s="41">
        <v>4210</v>
      </c>
      <c r="E274" s="42">
        <v>1200</v>
      </c>
      <c r="F274" s="43">
        <v>49</v>
      </c>
      <c r="G274" s="43">
        <v>27</v>
      </c>
      <c r="H274" s="68">
        <f t="shared" si="5"/>
        <v>0.5510204081632653</v>
      </c>
      <c r="I274" s="68">
        <f t="shared" si="6"/>
        <v>2.9197225528237284E-06</v>
      </c>
    </row>
    <row r="275" spans="1:9" ht="12.75">
      <c r="A275" s="65" t="s">
        <v>72</v>
      </c>
      <c r="B275" s="41"/>
      <c r="C275" s="41"/>
      <c r="D275" s="62" t="s">
        <v>216</v>
      </c>
      <c r="E275" s="42">
        <v>0</v>
      </c>
      <c r="F275" s="43">
        <v>35</v>
      </c>
      <c r="G275" s="43">
        <v>35</v>
      </c>
      <c r="H275" s="68">
        <f t="shared" si="5"/>
        <v>1</v>
      </c>
      <c r="I275" s="68">
        <f t="shared" si="6"/>
        <v>3.7848255314381665E-06</v>
      </c>
    </row>
    <row r="276" spans="1:9" ht="12.75">
      <c r="A276" s="65" t="s">
        <v>13</v>
      </c>
      <c r="B276" s="41"/>
      <c r="C276" s="41"/>
      <c r="D276" s="62" t="s">
        <v>120</v>
      </c>
      <c r="E276" s="42">
        <v>0</v>
      </c>
      <c r="F276" s="43">
        <v>8100</v>
      </c>
      <c r="G276" s="43">
        <v>7874</v>
      </c>
      <c r="H276" s="68">
        <f t="shared" si="5"/>
        <v>0.9720987654320987</v>
      </c>
      <c r="I276" s="68">
        <f t="shared" si="6"/>
        <v>0.0008514776067012607</v>
      </c>
    </row>
    <row r="277" spans="1:9" ht="12.75">
      <c r="A277" s="44" t="s">
        <v>26</v>
      </c>
      <c r="B277" s="41"/>
      <c r="C277" s="41"/>
      <c r="D277" s="41">
        <v>4440</v>
      </c>
      <c r="E277" s="42">
        <v>690</v>
      </c>
      <c r="F277" s="43">
        <v>812</v>
      </c>
      <c r="G277" s="43">
        <v>812</v>
      </c>
      <c r="H277" s="68">
        <f t="shared" si="5"/>
        <v>1</v>
      </c>
      <c r="I277" s="68">
        <f t="shared" si="6"/>
        <v>8.780795232936547E-05</v>
      </c>
    </row>
    <row r="278" spans="1:9" ht="12.75">
      <c r="A278" s="44"/>
      <c r="B278" s="41"/>
      <c r="C278" s="41"/>
      <c r="D278" s="41"/>
      <c r="E278" s="42"/>
      <c r="F278" s="43"/>
      <c r="G278" s="43"/>
      <c r="H278" s="68"/>
      <c r="I278" s="68"/>
    </row>
    <row r="279" spans="1:9" ht="12.75">
      <c r="A279" s="76" t="s">
        <v>17</v>
      </c>
      <c r="B279" s="41"/>
      <c r="C279" s="62" t="s">
        <v>246</v>
      </c>
      <c r="D279" s="41"/>
      <c r="E279" s="42">
        <v>60000</v>
      </c>
      <c r="F279" s="43">
        <v>77800</v>
      </c>
      <c r="G279" s="43">
        <v>72638</v>
      </c>
      <c r="H279" s="68">
        <f t="shared" si="5"/>
        <v>0.9336503856041131</v>
      </c>
      <c r="I279" s="68">
        <f t="shared" si="6"/>
        <v>0.007854918770074444</v>
      </c>
    </row>
    <row r="280" spans="1:9" ht="12.75">
      <c r="A280" s="44" t="s">
        <v>79</v>
      </c>
      <c r="B280" s="41"/>
      <c r="C280" s="41"/>
      <c r="D280" s="41">
        <v>3110</v>
      </c>
      <c r="E280" s="42">
        <v>50000</v>
      </c>
      <c r="F280" s="43">
        <v>74800</v>
      </c>
      <c r="G280" s="43">
        <v>72633</v>
      </c>
      <c r="H280" s="68">
        <f t="shared" si="5"/>
        <v>0.9710294117647059</v>
      </c>
      <c r="I280" s="68">
        <f t="shared" si="6"/>
        <v>0.00785437808071281</v>
      </c>
    </row>
    <row r="281" spans="1:9" ht="12.75">
      <c r="A281" s="44" t="s">
        <v>13</v>
      </c>
      <c r="B281" s="41"/>
      <c r="C281" s="41"/>
      <c r="D281" s="41">
        <v>4300</v>
      </c>
      <c r="E281" s="42">
        <v>10000</v>
      </c>
      <c r="F281" s="43">
        <v>3000</v>
      </c>
      <c r="G281" s="43">
        <v>5</v>
      </c>
      <c r="H281" s="68">
        <f aca="true" t="shared" si="7" ref="H281:H349">G281/F281</f>
        <v>0.0016666666666666668</v>
      </c>
      <c r="I281" s="68">
        <f t="shared" si="6"/>
        <v>5.406893616340238E-07</v>
      </c>
    </row>
    <row r="282" spans="1:9" ht="12.75">
      <c r="A282" s="44"/>
      <c r="B282" s="41"/>
      <c r="C282" s="41"/>
      <c r="D282" s="41"/>
      <c r="E282" s="42"/>
      <c r="F282" s="43"/>
      <c r="G282" s="43"/>
      <c r="H282" s="39"/>
      <c r="I282" s="68"/>
    </row>
    <row r="283" spans="1:9" ht="12.75">
      <c r="A283" s="46" t="s">
        <v>89</v>
      </c>
      <c r="B283" s="36">
        <v>854</v>
      </c>
      <c r="C283" s="36"/>
      <c r="D283" s="36"/>
      <c r="E283" s="37">
        <v>116446</v>
      </c>
      <c r="F283" s="38">
        <v>118446</v>
      </c>
      <c r="G283" s="38">
        <v>114765</v>
      </c>
      <c r="H283" s="39">
        <f t="shared" si="7"/>
        <v>0.9689225469834355</v>
      </c>
      <c r="I283" s="39">
        <f t="shared" si="6"/>
        <v>0.012410442917585748</v>
      </c>
    </row>
    <row r="284" spans="1:9" ht="12.75">
      <c r="A284" s="46"/>
      <c r="B284" s="36"/>
      <c r="C284" s="36"/>
      <c r="D284" s="36"/>
      <c r="E284" s="37"/>
      <c r="F284" s="38"/>
      <c r="G284" s="38"/>
      <c r="H284" s="39"/>
      <c r="I284" s="39"/>
    </row>
    <row r="285" spans="1:9" ht="12.75">
      <c r="A285" s="76" t="s">
        <v>90</v>
      </c>
      <c r="B285" s="41"/>
      <c r="C285" s="41">
        <v>85401</v>
      </c>
      <c r="D285" s="41"/>
      <c r="E285" s="42">
        <f>SUM(E286:E294)</f>
        <v>116446</v>
      </c>
      <c r="F285" s="42">
        <f>SUM(F286:F294)</f>
        <v>118446</v>
      </c>
      <c r="G285" s="42">
        <f>SUM(G286:G294)</f>
        <v>114765</v>
      </c>
      <c r="H285" s="68">
        <f t="shared" si="7"/>
        <v>0.9689225469834355</v>
      </c>
      <c r="I285" s="68">
        <f t="shared" si="6"/>
        <v>0.012410442917585748</v>
      </c>
    </row>
    <row r="286" spans="1:9" ht="12.75">
      <c r="A286" s="44" t="s">
        <v>73</v>
      </c>
      <c r="B286" s="41"/>
      <c r="C286" s="41"/>
      <c r="D286" s="41">
        <v>3020</v>
      </c>
      <c r="E286" s="42">
        <v>3733</v>
      </c>
      <c r="F286" s="43">
        <v>3733</v>
      </c>
      <c r="G286" s="43">
        <v>2457</v>
      </c>
      <c r="H286" s="68">
        <f t="shared" si="7"/>
        <v>0.6581837664077149</v>
      </c>
      <c r="I286" s="68">
        <f t="shared" si="6"/>
        <v>0.0002656947523069593</v>
      </c>
    </row>
    <row r="287" spans="1:9" ht="12.75">
      <c r="A287" s="44" t="s">
        <v>22</v>
      </c>
      <c r="B287" s="41"/>
      <c r="C287" s="41"/>
      <c r="D287" s="41">
        <v>4010</v>
      </c>
      <c r="E287" s="42">
        <v>80692</v>
      </c>
      <c r="F287" s="43">
        <v>82577</v>
      </c>
      <c r="G287" s="43">
        <v>82294</v>
      </c>
      <c r="H287" s="68">
        <f t="shared" si="7"/>
        <v>0.9965728956004699</v>
      </c>
      <c r="I287" s="68">
        <f t="shared" si="6"/>
        <v>0.008899098065262071</v>
      </c>
    </row>
    <row r="288" spans="1:9" ht="12.75">
      <c r="A288" s="44" t="s">
        <v>23</v>
      </c>
      <c r="B288" s="41"/>
      <c r="C288" s="41"/>
      <c r="D288" s="41">
        <v>4040</v>
      </c>
      <c r="E288" s="42">
        <v>7073</v>
      </c>
      <c r="F288" s="43">
        <v>6812</v>
      </c>
      <c r="G288" s="43">
        <v>6812</v>
      </c>
      <c r="H288" s="68">
        <f t="shared" si="7"/>
        <v>1</v>
      </c>
      <c r="I288" s="68">
        <f t="shared" si="6"/>
        <v>0.000736635186290194</v>
      </c>
    </row>
    <row r="289" spans="1:9" ht="12.75">
      <c r="A289" s="44" t="s">
        <v>24</v>
      </c>
      <c r="B289" s="41"/>
      <c r="C289" s="41"/>
      <c r="D289" s="41">
        <v>4110</v>
      </c>
      <c r="E289" s="42">
        <v>15789</v>
      </c>
      <c r="F289" s="43">
        <v>16064</v>
      </c>
      <c r="G289" s="43">
        <v>15836</v>
      </c>
      <c r="H289" s="68">
        <f t="shared" si="7"/>
        <v>0.9858067729083665</v>
      </c>
      <c r="I289" s="68">
        <f t="shared" si="6"/>
        <v>0.0017124713461672803</v>
      </c>
    </row>
    <row r="290" spans="1:9" ht="12.75">
      <c r="A290" s="44" t="s">
        <v>25</v>
      </c>
      <c r="B290" s="41"/>
      <c r="C290" s="41"/>
      <c r="D290" s="41">
        <v>4120</v>
      </c>
      <c r="E290" s="42">
        <v>2150</v>
      </c>
      <c r="F290" s="43">
        <v>2190</v>
      </c>
      <c r="G290" s="43">
        <v>2171</v>
      </c>
      <c r="H290" s="68">
        <f t="shared" si="7"/>
        <v>0.991324200913242</v>
      </c>
      <c r="I290" s="68">
        <f t="shared" si="6"/>
        <v>0.00023476732082149313</v>
      </c>
    </row>
    <row r="291" spans="1:9" ht="12.75">
      <c r="A291" s="44" t="s">
        <v>10</v>
      </c>
      <c r="B291" s="41"/>
      <c r="C291" s="41"/>
      <c r="D291" s="41">
        <v>4210</v>
      </c>
      <c r="E291" s="42">
        <v>1200</v>
      </c>
      <c r="F291" s="43">
        <v>1000</v>
      </c>
      <c r="G291" s="43">
        <v>321</v>
      </c>
      <c r="H291" s="68">
        <f t="shared" si="7"/>
        <v>0.321</v>
      </c>
      <c r="I291" s="68">
        <f t="shared" si="6"/>
        <v>3.471225701690433E-05</v>
      </c>
    </row>
    <row r="292" spans="1:9" ht="12.75">
      <c r="A292" s="44" t="s">
        <v>74</v>
      </c>
      <c r="B292" s="41"/>
      <c r="C292" s="41"/>
      <c r="D292" s="41">
        <v>4240</v>
      </c>
      <c r="E292" s="42">
        <v>1000</v>
      </c>
      <c r="F292" s="43">
        <v>1000</v>
      </c>
      <c r="G292" s="43">
        <v>0</v>
      </c>
      <c r="H292" s="68">
        <f t="shared" si="7"/>
        <v>0</v>
      </c>
      <c r="I292" s="68">
        <f t="shared" si="6"/>
        <v>0</v>
      </c>
    </row>
    <row r="293" spans="1:9" ht="12.75">
      <c r="A293" s="65" t="s">
        <v>72</v>
      </c>
      <c r="B293" s="41"/>
      <c r="C293" s="41"/>
      <c r="D293" s="62" t="s">
        <v>216</v>
      </c>
      <c r="E293" s="42">
        <v>250</v>
      </c>
      <c r="F293" s="43">
        <v>250</v>
      </c>
      <c r="G293" s="43">
        <v>235</v>
      </c>
      <c r="H293" s="68">
        <f t="shared" si="7"/>
        <v>0.94</v>
      </c>
      <c r="I293" s="68">
        <f aca="true" t="shared" si="8" ref="I293:I362">G293/9247454</f>
        <v>2.5412399996799118E-05</v>
      </c>
    </row>
    <row r="294" spans="1:9" ht="12.75">
      <c r="A294" s="44" t="s">
        <v>26</v>
      </c>
      <c r="B294" s="41"/>
      <c r="C294" s="41"/>
      <c r="D294" s="41">
        <v>4440</v>
      </c>
      <c r="E294" s="42">
        <v>4559</v>
      </c>
      <c r="F294" s="43">
        <v>4820</v>
      </c>
      <c r="G294" s="43">
        <v>4639</v>
      </c>
      <c r="H294" s="68">
        <f t="shared" si="7"/>
        <v>0.962448132780083</v>
      </c>
      <c r="I294" s="68">
        <f t="shared" si="8"/>
        <v>0.0005016515897240472</v>
      </c>
    </row>
    <row r="295" spans="1:9" ht="12.75">
      <c r="A295" s="44"/>
      <c r="B295" s="41"/>
      <c r="C295" s="41"/>
      <c r="D295" s="41"/>
      <c r="E295" s="42"/>
      <c r="F295" s="43"/>
      <c r="G295" s="43"/>
      <c r="H295" s="68"/>
      <c r="I295" s="68"/>
    </row>
    <row r="296" spans="1:9" ht="21" customHeight="1">
      <c r="A296" s="46" t="s">
        <v>93</v>
      </c>
      <c r="B296" s="36">
        <v>900</v>
      </c>
      <c r="C296" s="36"/>
      <c r="D296" s="36"/>
      <c r="E296" s="37">
        <f>SUM(E298,E300,E308,E312,E318)</f>
        <v>485000</v>
      </c>
      <c r="F296" s="37">
        <f>SUM(F298,F300,F308,F312,F318)</f>
        <v>560629</v>
      </c>
      <c r="G296" s="37">
        <f>SUM(G298,G300,G308,G312,G318)</f>
        <v>532530</v>
      </c>
      <c r="H296" s="39">
        <f t="shared" si="7"/>
        <v>0.9498795103357122</v>
      </c>
      <c r="I296" s="68">
        <f t="shared" si="8"/>
        <v>0.05758666115019334</v>
      </c>
    </row>
    <row r="297" spans="1:9" ht="12" customHeight="1">
      <c r="A297" s="46"/>
      <c r="B297" s="36"/>
      <c r="C297" s="36"/>
      <c r="D297" s="36"/>
      <c r="E297" s="37"/>
      <c r="F297" s="37"/>
      <c r="G297" s="37"/>
      <c r="H297" s="39"/>
      <c r="I297" s="68"/>
    </row>
    <row r="298" spans="1:9" ht="12.75">
      <c r="A298" s="76" t="s">
        <v>132</v>
      </c>
      <c r="B298" s="48"/>
      <c r="C298" s="48" t="s">
        <v>133</v>
      </c>
      <c r="D298" s="48"/>
      <c r="E298" s="49">
        <v>15000</v>
      </c>
      <c r="F298" s="45">
        <v>24200</v>
      </c>
      <c r="G298" s="45">
        <v>24155</v>
      </c>
      <c r="H298" s="68">
        <f t="shared" si="7"/>
        <v>0.9981404958677685</v>
      </c>
      <c r="I298" s="68">
        <f t="shared" si="8"/>
        <v>0.002612070306053969</v>
      </c>
    </row>
    <row r="299" spans="1:9" ht="12.75">
      <c r="A299" s="51" t="s">
        <v>135</v>
      </c>
      <c r="B299" s="48"/>
      <c r="C299" s="48"/>
      <c r="D299" s="48" t="s">
        <v>134</v>
      </c>
      <c r="E299" s="49">
        <v>15000</v>
      </c>
      <c r="F299" s="45">
        <v>24200</v>
      </c>
      <c r="G299" s="45">
        <v>24155</v>
      </c>
      <c r="H299" s="68">
        <f t="shared" si="7"/>
        <v>0.9981404958677685</v>
      </c>
      <c r="I299" s="68">
        <f t="shared" si="8"/>
        <v>0.002612070306053969</v>
      </c>
    </row>
    <row r="300" spans="1:9" ht="12.75">
      <c r="A300" s="76" t="s">
        <v>94</v>
      </c>
      <c r="B300" s="41"/>
      <c r="C300" s="41">
        <v>90003</v>
      </c>
      <c r="D300" s="41"/>
      <c r="E300" s="42">
        <f>SUM(E301:E306)</f>
        <v>248750</v>
      </c>
      <c r="F300" s="42">
        <f>SUM(F301:F306)</f>
        <v>243750</v>
      </c>
      <c r="G300" s="42">
        <f>SUM(G301:G306)</f>
        <v>240171</v>
      </c>
      <c r="H300" s="68">
        <f t="shared" si="7"/>
        <v>0.9853169230769231</v>
      </c>
      <c r="I300" s="68">
        <f t="shared" si="8"/>
        <v>0.025971580934601026</v>
      </c>
    </row>
    <row r="301" spans="1:9" ht="12.75">
      <c r="A301" s="65" t="s">
        <v>24</v>
      </c>
      <c r="B301" s="41"/>
      <c r="C301" s="41"/>
      <c r="D301" s="62" t="s">
        <v>123</v>
      </c>
      <c r="E301" s="42">
        <v>0</v>
      </c>
      <c r="F301" s="43">
        <v>1000</v>
      </c>
      <c r="G301" s="43">
        <v>710</v>
      </c>
      <c r="H301" s="68">
        <f t="shared" si="7"/>
        <v>0.71</v>
      </c>
      <c r="I301" s="68">
        <f t="shared" si="8"/>
        <v>7.677788935203138E-05</v>
      </c>
    </row>
    <row r="302" spans="1:9" ht="12.75">
      <c r="A302" s="65" t="s">
        <v>121</v>
      </c>
      <c r="B302" s="41"/>
      <c r="C302" s="41"/>
      <c r="D302" s="62" t="s">
        <v>124</v>
      </c>
      <c r="E302" s="42">
        <v>0</v>
      </c>
      <c r="F302" s="43">
        <v>0</v>
      </c>
      <c r="G302" s="43">
        <v>101</v>
      </c>
      <c r="H302" s="68"/>
      <c r="I302" s="68">
        <f t="shared" si="8"/>
        <v>1.092192510500728E-05</v>
      </c>
    </row>
    <row r="303" spans="1:9" ht="12.75">
      <c r="A303" s="44" t="s">
        <v>10</v>
      </c>
      <c r="B303" s="41"/>
      <c r="C303" s="41"/>
      <c r="D303" s="41">
        <v>4210</v>
      </c>
      <c r="E303" s="42">
        <v>25000</v>
      </c>
      <c r="F303" s="43">
        <v>17500</v>
      </c>
      <c r="G303" s="43">
        <v>16735</v>
      </c>
      <c r="H303" s="68">
        <f t="shared" si="7"/>
        <v>0.9562857142857143</v>
      </c>
      <c r="I303" s="68">
        <f t="shared" si="8"/>
        <v>0.0018096872933890777</v>
      </c>
    </row>
    <row r="304" spans="1:9" ht="12.75">
      <c r="A304" s="44" t="s">
        <v>11</v>
      </c>
      <c r="B304" s="41"/>
      <c r="C304" s="41"/>
      <c r="D304" s="41">
        <v>4260</v>
      </c>
      <c r="E304" s="42">
        <v>8000</v>
      </c>
      <c r="F304" s="43">
        <v>8000</v>
      </c>
      <c r="G304" s="43">
        <v>6337</v>
      </c>
      <c r="H304" s="68">
        <f t="shared" si="7"/>
        <v>0.792125</v>
      </c>
      <c r="I304" s="68">
        <f t="shared" si="8"/>
        <v>0.0006852696969349617</v>
      </c>
    </row>
    <row r="305" spans="1:9" ht="12.75">
      <c r="A305" s="44" t="s">
        <v>13</v>
      </c>
      <c r="B305" s="41"/>
      <c r="C305" s="41"/>
      <c r="D305" s="41">
        <v>4300</v>
      </c>
      <c r="E305" s="42">
        <v>15750</v>
      </c>
      <c r="F305" s="43">
        <v>17250</v>
      </c>
      <c r="G305" s="43">
        <v>16288</v>
      </c>
      <c r="H305" s="68">
        <f t="shared" si="7"/>
        <v>0.944231884057971</v>
      </c>
      <c r="I305" s="68">
        <f t="shared" si="8"/>
        <v>0.001761349664458996</v>
      </c>
    </row>
    <row r="306" spans="1:9" ht="12.75">
      <c r="A306" s="65" t="s">
        <v>135</v>
      </c>
      <c r="B306" s="41"/>
      <c r="C306" s="41"/>
      <c r="D306" s="62" t="s">
        <v>235</v>
      </c>
      <c r="E306" s="42">
        <v>200000</v>
      </c>
      <c r="F306" s="43">
        <v>200000</v>
      </c>
      <c r="G306" s="43">
        <v>200000</v>
      </c>
      <c r="H306" s="68">
        <f t="shared" si="7"/>
        <v>1</v>
      </c>
      <c r="I306" s="68">
        <f t="shared" si="8"/>
        <v>0.02162757446536095</v>
      </c>
    </row>
    <row r="307" spans="1:9" ht="12.75">
      <c r="A307" s="65"/>
      <c r="B307" s="41"/>
      <c r="C307" s="41"/>
      <c r="D307" s="62"/>
      <c r="E307" s="42"/>
      <c r="F307" s="43"/>
      <c r="G307" s="43"/>
      <c r="H307" s="68"/>
      <c r="I307" s="68"/>
    </row>
    <row r="308" spans="1:9" ht="12.75">
      <c r="A308" s="76" t="s">
        <v>95</v>
      </c>
      <c r="B308" s="41"/>
      <c r="C308" s="41">
        <v>90004</v>
      </c>
      <c r="D308" s="41"/>
      <c r="E308" s="42">
        <v>22000</v>
      </c>
      <c r="F308" s="43">
        <v>19000</v>
      </c>
      <c r="G308" s="43">
        <v>14282</v>
      </c>
      <c r="H308" s="68">
        <f t="shared" si="7"/>
        <v>0.7516842105263158</v>
      </c>
      <c r="I308" s="68">
        <f t="shared" si="8"/>
        <v>0.0015444250925714257</v>
      </c>
    </row>
    <row r="309" spans="1:9" ht="12.75">
      <c r="A309" s="44" t="s">
        <v>10</v>
      </c>
      <c r="B309" s="41"/>
      <c r="C309" s="41"/>
      <c r="D309" s="41">
        <v>4210</v>
      </c>
      <c r="E309" s="42">
        <v>12000</v>
      </c>
      <c r="F309" s="43">
        <v>11500</v>
      </c>
      <c r="G309" s="43">
        <v>11062</v>
      </c>
      <c r="H309" s="68">
        <f t="shared" si="7"/>
        <v>0.9619130434782609</v>
      </c>
      <c r="I309" s="68">
        <f t="shared" si="8"/>
        <v>0.0011962211436791143</v>
      </c>
    </row>
    <row r="310" spans="1:9" ht="12.75">
      <c r="A310" s="44" t="s">
        <v>13</v>
      </c>
      <c r="B310" s="41"/>
      <c r="C310" s="41"/>
      <c r="D310" s="41">
        <v>4300</v>
      </c>
      <c r="E310" s="42">
        <v>10000</v>
      </c>
      <c r="F310" s="43">
        <v>7500</v>
      </c>
      <c r="G310" s="43">
        <v>3220</v>
      </c>
      <c r="H310" s="68">
        <f t="shared" si="7"/>
        <v>0.42933333333333334</v>
      </c>
      <c r="I310" s="68">
        <f t="shared" si="8"/>
        <v>0.00034820394889231135</v>
      </c>
    </row>
    <row r="311" spans="1:9" ht="12.75">
      <c r="A311" s="76"/>
      <c r="B311" s="41"/>
      <c r="C311" s="41"/>
      <c r="D311" s="41"/>
      <c r="E311" s="42"/>
      <c r="F311" s="43"/>
      <c r="G311" s="43"/>
      <c r="H311" s="68"/>
      <c r="I311" s="68"/>
    </row>
    <row r="312" spans="1:9" ht="12.75">
      <c r="A312" s="76" t="s">
        <v>96</v>
      </c>
      <c r="B312" s="41"/>
      <c r="C312" s="41">
        <v>90015</v>
      </c>
      <c r="D312" s="41"/>
      <c r="E312" s="42">
        <f>SUM(E313:E316)</f>
        <v>186000</v>
      </c>
      <c r="F312" s="42">
        <f>SUM(F313:F316)</f>
        <v>247679</v>
      </c>
      <c r="G312" s="42">
        <f>SUM(G313:G316)</f>
        <v>231269</v>
      </c>
      <c r="H312" s="68">
        <f t="shared" si="7"/>
        <v>0.9337448875358831</v>
      </c>
      <c r="I312" s="68">
        <f t="shared" si="8"/>
        <v>0.02500893759514781</v>
      </c>
    </row>
    <row r="313" spans="1:9" ht="12.75">
      <c r="A313" s="44" t="s">
        <v>11</v>
      </c>
      <c r="B313" s="41"/>
      <c r="C313" s="41"/>
      <c r="D313" s="41">
        <v>4260</v>
      </c>
      <c r="E313" s="42">
        <v>124000</v>
      </c>
      <c r="F313" s="43">
        <v>117607</v>
      </c>
      <c r="G313" s="43">
        <v>105937</v>
      </c>
      <c r="H313" s="68">
        <f t="shared" si="7"/>
        <v>0.9007712125978896</v>
      </c>
      <c r="I313" s="68">
        <f t="shared" si="8"/>
        <v>0.011455801780684716</v>
      </c>
    </row>
    <row r="314" spans="1:9" ht="12.75">
      <c r="A314" s="44" t="s">
        <v>12</v>
      </c>
      <c r="B314" s="41"/>
      <c r="C314" s="41"/>
      <c r="D314" s="41">
        <v>4270</v>
      </c>
      <c r="E314" s="42">
        <v>50000</v>
      </c>
      <c r="F314" s="43">
        <v>126467</v>
      </c>
      <c r="G314" s="43">
        <v>125332</v>
      </c>
      <c r="H314" s="68">
        <f t="shared" si="7"/>
        <v>0.9910253267650849</v>
      </c>
      <c r="I314" s="68">
        <f t="shared" si="8"/>
        <v>0.013553135814463095</v>
      </c>
    </row>
    <row r="315" spans="1:9" ht="12.75">
      <c r="A315" s="44" t="s">
        <v>13</v>
      </c>
      <c r="B315" s="41"/>
      <c r="C315" s="41"/>
      <c r="D315" s="41">
        <v>4300</v>
      </c>
      <c r="E315" s="42">
        <v>10000</v>
      </c>
      <c r="F315" s="43">
        <v>3505</v>
      </c>
      <c r="G315" s="43">
        <v>0</v>
      </c>
      <c r="H315" s="68">
        <f t="shared" si="7"/>
        <v>0</v>
      </c>
      <c r="I315" s="68">
        <f t="shared" si="8"/>
        <v>0</v>
      </c>
    </row>
    <row r="316" spans="1:9" ht="12.75">
      <c r="A316" s="44" t="s">
        <v>18</v>
      </c>
      <c r="B316" s="41"/>
      <c r="C316" s="41"/>
      <c r="D316" s="41">
        <v>4580</v>
      </c>
      <c r="E316" s="42">
        <v>2000</v>
      </c>
      <c r="F316" s="43">
        <v>100</v>
      </c>
      <c r="G316" s="43">
        <v>0</v>
      </c>
      <c r="H316" s="68">
        <v>0</v>
      </c>
      <c r="I316" s="68">
        <f t="shared" si="8"/>
        <v>0</v>
      </c>
    </row>
    <row r="317" spans="1:9" ht="12.75">
      <c r="A317" s="44"/>
      <c r="B317" s="41"/>
      <c r="C317" s="41"/>
      <c r="D317" s="41"/>
      <c r="E317" s="42"/>
      <c r="F317" s="43"/>
      <c r="G317" s="43"/>
      <c r="H317" s="68"/>
      <c r="I317" s="68"/>
    </row>
    <row r="318" spans="1:9" ht="12.75">
      <c r="A318" s="76" t="s">
        <v>17</v>
      </c>
      <c r="B318" s="41"/>
      <c r="C318" s="41" t="s">
        <v>136</v>
      </c>
      <c r="D318" s="41"/>
      <c r="E318" s="42">
        <f>SUM(E319:E327)</f>
        <v>13250</v>
      </c>
      <c r="F318" s="42">
        <f>SUM(F319:F327)</f>
        <v>26000</v>
      </c>
      <c r="G318" s="42">
        <f>SUM(G319:G327)</f>
        <v>22653</v>
      </c>
      <c r="H318" s="68">
        <f t="shared" si="7"/>
        <v>0.8712692307692308</v>
      </c>
      <c r="I318" s="68">
        <f t="shared" si="8"/>
        <v>0.0024496472218191083</v>
      </c>
    </row>
    <row r="319" spans="1:9" ht="38.25">
      <c r="A319" s="65" t="s">
        <v>266</v>
      </c>
      <c r="B319" s="41"/>
      <c r="C319" s="41"/>
      <c r="D319" s="62" t="s">
        <v>197</v>
      </c>
      <c r="E319" s="42">
        <v>0</v>
      </c>
      <c r="F319" s="43">
        <v>4250</v>
      </c>
      <c r="G319" s="43">
        <v>4250</v>
      </c>
      <c r="H319" s="68">
        <f t="shared" si="7"/>
        <v>1</v>
      </c>
      <c r="I319" s="68">
        <f t="shared" si="8"/>
        <v>0.00045958595738892024</v>
      </c>
    </row>
    <row r="320" spans="1:9" ht="25.5">
      <c r="A320" s="65" t="s">
        <v>267</v>
      </c>
      <c r="B320" s="41"/>
      <c r="C320" s="41"/>
      <c r="D320" s="62" t="s">
        <v>122</v>
      </c>
      <c r="E320" s="42">
        <v>0</v>
      </c>
      <c r="F320" s="43">
        <v>1530</v>
      </c>
      <c r="G320" s="43">
        <v>788</v>
      </c>
      <c r="H320" s="68">
        <f t="shared" si="7"/>
        <v>0.515032679738562</v>
      </c>
      <c r="I320" s="68">
        <f t="shared" si="8"/>
        <v>8.521264339352216E-05</v>
      </c>
    </row>
    <row r="321" spans="1:9" ht="12.75">
      <c r="A321" s="65" t="s">
        <v>24</v>
      </c>
      <c r="B321" s="41"/>
      <c r="C321" s="41"/>
      <c r="D321" s="62" t="s">
        <v>123</v>
      </c>
      <c r="E321" s="42">
        <v>0</v>
      </c>
      <c r="F321" s="43">
        <v>320</v>
      </c>
      <c r="G321" s="43">
        <v>287</v>
      </c>
      <c r="H321" s="68">
        <f t="shared" si="7"/>
        <v>0.896875</v>
      </c>
      <c r="I321" s="68">
        <f t="shared" si="8"/>
        <v>3.1035569357792965E-05</v>
      </c>
    </row>
    <row r="322" spans="1:9" ht="12.75">
      <c r="A322" s="65" t="s">
        <v>121</v>
      </c>
      <c r="B322" s="41"/>
      <c r="C322" s="41"/>
      <c r="D322" s="62" t="s">
        <v>124</v>
      </c>
      <c r="E322" s="42">
        <v>0</v>
      </c>
      <c r="F322" s="43">
        <v>50</v>
      </c>
      <c r="G322" s="43">
        <v>41</v>
      </c>
      <c r="H322" s="68">
        <f t="shared" si="7"/>
        <v>0.82</v>
      </c>
      <c r="I322" s="68">
        <f t="shared" si="8"/>
        <v>4.433652765398995E-06</v>
      </c>
    </row>
    <row r="323" spans="1:9" ht="12.75">
      <c r="A323" s="65" t="s">
        <v>10</v>
      </c>
      <c r="B323" s="41"/>
      <c r="C323" s="41"/>
      <c r="D323" s="62" t="s">
        <v>125</v>
      </c>
      <c r="E323" s="42">
        <v>5000</v>
      </c>
      <c r="F323" s="43">
        <v>5950</v>
      </c>
      <c r="G323" s="43">
        <v>5849</v>
      </c>
      <c r="H323" s="68">
        <f t="shared" si="7"/>
        <v>0.9830252100840337</v>
      </c>
      <c r="I323" s="68">
        <f t="shared" si="8"/>
        <v>0.000632498415239481</v>
      </c>
    </row>
    <row r="324" spans="1:9" ht="12.75">
      <c r="A324" s="65" t="s">
        <v>11</v>
      </c>
      <c r="B324" s="41"/>
      <c r="C324" s="41"/>
      <c r="D324" s="62" t="s">
        <v>268</v>
      </c>
      <c r="E324" s="42">
        <v>0</v>
      </c>
      <c r="F324" s="43">
        <v>400</v>
      </c>
      <c r="G324" s="43">
        <v>0</v>
      </c>
      <c r="H324" s="68">
        <f t="shared" si="7"/>
        <v>0</v>
      </c>
      <c r="I324" s="68">
        <f t="shared" si="8"/>
        <v>0</v>
      </c>
    </row>
    <row r="325" spans="1:9" ht="12.75">
      <c r="A325" s="65" t="s">
        <v>12</v>
      </c>
      <c r="B325" s="41"/>
      <c r="C325" s="41"/>
      <c r="D325" s="62" t="s">
        <v>213</v>
      </c>
      <c r="E325" s="42">
        <v>0</v>
      </c>
      <c r="F325" s="43">
        <v>7900</v>
      </c>
      <c r="G325" s="43">
        <v>7023</v>
      </c>
      <c r="H325" s="68">
        <f t="shared" si="7"/>
        <v>0.8889873417721519</v>
      </c>
      <c r="I325" s="68">
        <f t="shared" si="8"/>
        <v>0.0007594522773511498</v>
      </c>
    </row>
    <row r="326" spans="1:9" ht="12.75">
      <c r="A326" s="65" t="s">
        <v>72</v>
      </c>
      <c r="B326" s="41"/>
      <c r="C326" s="41"/>
      <c r="D326" s="62" t="s">
        <v>216</v>
      </c>
      <c r="E326" s="42">
        <v>0</v>
      </c>
      <c r="F326" s="43">
        <v>600</v>
      </c>
      <c r="G326" s="43">
        <v>430</v>
      </c>
      <c r="H326" s="68">
        <f t="shared" si="7"/>
        <v>0.7166666666666667</v>
      </c>
      <c r="I326" s="68">
        <f t="shared" si="8"/>
        <v>4.649928510052605E-05</v>
      </c>
    </row>
    <row r="327" spans="1:9" ht="12.75">
      <c r="A327" s="44" t="s">
        <v>13</v>
      </c>
      <c r="B327" s="41"/>
      <c r="C327" s="41"/>
      <c r="D327" s="41" t="s">
        <v>120</v>
      </c>
      <c r="E327" s="42">
        <v>8250</v>
      </c>
      <c r="F327" s="43">
        <v>5000</v>
      </c>
      <c r="G327" s="43">
        <v>3985</v>
      </c>
      <c r="H327" s="68">
        <f t="shared" si="7"/>
        <v>0.797</v>
      </c>
      <c r="I327" s="68">
        <f t="shared" si="8"/>
        <v>0.000430929421222317</v>
      </c>
    </row>
    <row r="328" spans="1:9" ht="12.75">
      <c r="A328" s="44"/>
      <c r="B328" s="41"/>
      <c r="C328" s="41"/>
      <c r="D328" s="41"/>
      <c r="E328" s="42"/>
      <c r="F328" s="43"/>
      <c r="G328" s="43"/>
      <c r="H328" s="68"/>
      <c r="I328" s="68"/>
    </row>
    <row r="329" spans="1:9" ht="12.75">
      <c r="A329" s="46" t="s">
        <v>97</v>
      </c>
      <c r="B329" s="36">
        <v>921</v>
      </c>
      <c r="C329" s="36"/>
      <c r="D329" s="36"/>
      <c r="E329" s="37">
        <f>SUM(E331,E337,E340,E343)</f>
        <v>320500</v>
      </c>
      <c r="F329" s="37">
        <f>SUM(F331,F337,F340,F343)</f>
        <v>394221</v>
      </c>
      <c r="G329" s="37">
        <f>SUM(G331,G337,G340,G343)</f>
        <v>392855</v>
      </c>
      <c r="H329" s="39">
        <f t="shared" si="7"/>
        <v>0.9965349385243303</v>
      </c>
      <c r="I329" s="39">
        <f t="shared" si="8"/>
        <v>0.04248250383294688</v>
      </c>
    </row>
    <row r="330" spans="1:9" ht="12.75">
      <c r="A330" s="84"/>
      <c r="B330" s="36"/>
      <c r="C330" s="36"/>
      <c r="D330" s="36"/>
      <c r="E330" s="37"/>
      <c r="F330" s="37"/>
      <c r="G330" s="37"/>
      <c r="H330" s="39"/>
      <c r="I330" s="39"/>
    </row>
    <row r="331" spans="1:9" ht="12.75">
      <c r="A331" s="44" t="s">
        <v>98</v>
      </c>
      <c r="B331" s="41"/>
      <c r="C331" s="41">
        <v>92105</v>
      </c>
      <c r="D331" s="41"/>
      <c r="E331" s="42">
        <f>SUM(E332:E335)</f>
        <v>15500</v>
      </c>
      <c r="F331" s="42">
        <f>SUM(F332:F335)</f>
        <v>25000</v>
      </c>
      <c r="G331" s="42">
        <f>SUM(G332:G335)</f>
        <v>23634</v>
      </c>
      <c r="H331" s="68">
        <f t="shared" si="7"/>
        <v>0.94536</v>
      </c>
      <c r="I331" s="68">
        <f t="shared" si="8"/>
        <v>0.0025557304745717035</v>
      </c>
    </row>
    <row r="332" spans="1:9" ht="12.75">
      <c r="A332" s="44" t="s">
        <v>10</v>
      </c>
      <c r="B332" s="41"/>
      <c r="C332" s="41"/>
      <c r="D332" s="41" t="s">
        <v>125</v>
      </c>
      <c r="E332" s="42">
        <v>5000</v>
      </c>
      <c r="F332" s="43">
        <v>10300</v>
      </c>
      <c r="G332" s="43">
        <v>9833</v>
      </c>
      <c r="H332" s="68">
        <f t="shared" si="7"/>
        <v>0.9546601941747572</v>
      </c>
      <c r="I332" s="68">
        <f t="shared" si="8"/>
        <v>0.0010633196985894713</v>
      </c>
    </row>
    <row r="333" spans="1:9" ht="12.75">
      <c r="A333" s="65" t="s">
        <v>11</v>
      </c>
      <c r="B333" s="41"/>
      <c r="C333" s="41"/>
      <c r="D333" s="62" t="s">
        <v>268</v>
      </c>
      <c r="E333" s="42">
        <v>0</v>
      </c>
      <c r="F333" s="43">
        <v>200</v>
      </c>
      <c r="G333" s="43">
        <v>138</v>
      </c>
      <c r="H333" s="68">
        <f t="shared" si="7"/>
        <v>0.69</v>
      </c>
      <c r="I333" s="68">
        <f t="shared" si="8"/>
        <v>1.4923026381099058E-05</v>
      </c>
    </row>
    <row r="334" spans="1:9" ht="12.75">
      <c r="A334" s="44" t="s">
        <v>13</v>
      </c>
      <c r="B334" s="41"/>
      <c r="C334" s="41"/>
      <c r="D334" s="41">
        <v>4300</v>
      </c>
      <c r="E334" s="42">
        <v>10000</v>
      </c>
      <c r="F334" s="43">
        <v>13500</v>
      </c>
      <c r="G334" s="43">
        <v>12725</v>
      </c>
      <c r="H334" s="68">
        <f t="shared" si="7"/>
        <v>0.9425925925925925</v>
      </c>
      <c r="I334" s="68">
        <f t="shared" si="8"/>
        <v>0.0013760544253585906</v>
      </c>
    </row>
    <row r="335" spans="1:9" ht="12.75">
      <c r="A335" s="44" t="s">
        <v>34</v>
      </c>
      <c r="B335" s="41"/>
      <c r="C335" s="41"/>
      <c r="D335" s="41" t="s">
        <v>137</v>
      </c>
      <c r="E335" s="42">
        <v>500</v>
      </c>
      <c r="F335" s="43">
        <v>1000</v>
      </c>
      <c r="G335" s="43">
        <v>938</v>
      </c>
      <c r="H335" s="68">
        <f t="shared" si="7"/>
        <v>0.938</v>
      </c>
      <c r="I335" s="68">
        <f t="shared" si="8"/>
        <v>0.00010143332424254287</v>
      </c>
    </row>
    <row r="336" spans="1:9" ht="12.75">
      <c r="A336" s="44"/>
      <c r="B336" s="41"/>
      <c r="C336" s="41"/>
      <c r="D336" s="41"/>
      <c r="E336" s="42"/>
      <c r="F336" s="43"/>
      <c r="G336" s="43"/>
      <c r="H336" s="68"/>
      <c r="I336" s="68"/>
    </row>
    <row r="337" spans="1:9" ht="12.75">
      <c r="A337" s="76" t="s">
        <v>99</v>
      </c>
      <c r="B337" s="41"/>
      <c r="C337" s="41">
        <v>92109</v>
      </c>
      <c r="D337" s="41"/>
      <c r="E337" s="42">
        <v>150000</v>
      </c>
      <c r="F337" s="43">
        <v>176000</v>
      </c>
      <c r="G337" s="43">
        <v>176000</v>
      </c>
      <c r="H337" s="68">
        <f t="shared" si="7"/>
        <v>1</v>
      </c>
      <c r="I337" s="68">
        <f t="shared" si="8"/>
        <v>0.019032265529517638</v>
      </c>
    </row>
    <row r="338" spans="1:9" ht="25.5" customHeight="1">
      <c r="A338" s="44" t="s">
        <v>101</v>
      </c>
      <c r="B338" s="41"/>
      <c r="C338" s="41"/>
      <c r="D338" s="41">
        <v>2550</v>
      </c>
      <c r="E338" s="42">
        <v>150000</v>
      </c>
      <c r="F338" s="43">
        <v>176000</v>
      </c>
      <c r="G338" s="43">
        <v>176000</v>
      </c>
      <c r="H338" s="68">
        <f t="shared" si="7"/>
        <v>1</v>
      </c>
      <c r="I338" s="68">
        <f t="shared" si="8"/>
        <v>0.019032265529517638</v>
      </c>
    </row>
    <row r="339" spans="1:9" ht="12.75" customHeight="1">
      <c r="A339" s="44"/>
      <c r="B339" s="41"/>
      <c r="C339" s="41"/>
      <c r="D339" s="41"/>
      <c r="E339" s="42"/>
      <c r="F339" s="43"/>
      <c r="G339" s="43"/>
      <c r="H339" s="68"/>
      <c r="I339" s="68"/>
    </row>
    <row r="340" spans="1:9" ht="15.75" customHeight="1">
      <c r="A340" s="76" t="s">
        <v>102</v>
      </c>
      <c r="B340" s="41"/>
      <c r="C340" s="41">
        <v>92116</v>
      </c>
      <c r="D340" s="41"/>
      <c r="E340" s="42">
        <v>155000</v>
      </c>
      <c r="F340" s="43">
        <v>190221</v>
      </c>
      <c r="G340" s="43">
        <v>190221</v>
      </c>
      <c r="H340" s="68">
        <f t="shared" si="7"/>
        <v>1</v>
      </c>
      <c r="I340" s="68">
        <f t="shared" si="8"/>
        <v>0.020570094211877128</v>
      </c>
    </row>
    <row r="341" spans="1:9" ht="27" customHeight="1">
      <c r="A341" s="44" t="s">
        <v>101</v>
      </c>
      <c r="B341" s="41"/>
      <c r="C341" s="41"/>
      <c r="D341" s="41">
        <v>2550</v>
      </c>
      <c r="E341" s="42">
        <v>155000</v>
      </c>
      <c r="F341" s="43">
        <v>190221</v>
      </c>
      <c r="G341" s="43">
        <v>190221</v>
      </c>
      <c r="H341" s="68">
        <f t="shared" si="7"/>
        <v>1</v>
      </c>
      <c r="I341" s="68">
        <f t="shared" si="8"/>
        <v>0.020570094211877128</v>
      </c>
    </row>
    <row r="342" spans="1:9" ht="12.75" customHeight="1">
      <c r="A342" s="44"/>
      <c r="B342" s="41"/>
      <c r="C342" s="41"/>
      <c r="D342" s="41"/>
      <c r="E342" s="42"/>
      <c r="F342" s="43"/>
      <c r="G342" s="43"/>
      <c r="H342" s="68"/>
      <c r="I342" s="68"/>
    </row>
    <row r="343" spans="1:9" ht="16.5" customHeight="1">
      <c r="A343" s="76" t="s">
        <v>17</v>
      </c>
      <c r="B343" s="41"/>
      <c r="C343" s="62" t="s">
        <v>248</v>
      </c>
      <c r="D343" s="41"/>
      <c r="E343" s="42">
        <v>0</v>
      </c>
      <c r="F343" s="43">
        <v>3000</v>
      </c>
      <c r="G343" s="43">
        <v>3000</v>
      </c>
      <c r="H343" s="68">
        <f t="shared" si="7"/>
        <v>1</v>
      </c>
      <c r="I343" s="68">
        <f t="shared" si="8"/>
        <v>0.0003244136169804143</v>
      </c>
    </row>
    <row r="344" spans="1:9" ht="25.5" customHeight="1">
      <c r="A344" s="44" t="s">
        <v>101</v>
      </c>
      <c r="B344" s="41"/>
      <c r="C344" s="41"/>
      <c r="D344" s="62" t="s">
        <v>269</v>
      </c>
      <c r="E344" s="42">
        <v>0</v>
      </c>
      <c r="F344" s="43">
        <v>3000</v>
      </c>
      <c r="G344" s="43">
        <v>3000</v>
      </c>
      <c r="H344" s="68">
        <f t="shared" si="7"/>
        <v>1</v>
      </c>
      <c r="I344" s="68">
        <f t="shared" si="8"/>
        <v>0.0003244136169804143</v>
      </c>
    </row>
    <row r="345" spans="1:9" ht="12.75">
      <c r="A345" s="44"/>
      <c r="B345" s="41"/>
      <c r="C345" s="41"/>
      <c r="D345" s="41"/>
      <c r="E345" s="42"/>
      <c r="F345" s="43"/>
      <c r="G345" s="43"/>
      <c r="H345" s="39"/>
      <c r="I345" s="68">
        <f t="shared" si="8"/>
        <v>0</v>
      </c>
    </row>
    <row r="346" spans="1:9" ht="12.75">
      <c r="A346" s="46" t="s">
        <v>103</v>
      </c>
      <c r="B346" s="36">
        <v>926</v>
      </c>
      <c r="C346" s="36"/>
      <c r="D346" s="36"/>
      <c r="E346" s="37">
        <f>SUM(E348,E351)</f>
        <v>135638</v>
      </c>
      <c r="F346" s="37">
        <f>SUM(F348,F351)</f>
        <v>141700</v>
      </c>
      <c r="G346" s="37">
        <f>SUM(G348,G351)</f>
        <v>135874</v>
      </c>
      <c r="H346" s="39">
        <f t="shared" si="7"/>
        <v>0.9588849682427664</v>
      </c>
      <c r="I346" s="68">
        <f t="shared" si="8"/>
        <v>0.01469312526453227</v>
      </c>
    </row>
    <row r="347" spans="1:9" ht="12.75">
      <c r="A347" s="46"/>
      <c r="B347" s="36"/>
      <c r="C347" s="36"/>
      <c r="D347" s="36"/>
      <c r="E347" s="37"/>
      <c r="F347" s="37"/>
      <c r="G347" s="37"/>
      <c r="H347" s="39"/>
      <c r="I347" s="68"/>
    </row>
    <row r="348" spans="1:9" ht="12.75">
      <c r="A348" s="76" t="s">
        <v>104</v>
      </c>
      <c r="B348" s="41"/>
      <c r="C348" s="41">
        <v>92601</v>
      </c>
      <c r="D348" s="41"/>
      <c r="E348" s="42">
        <v>84000</v>
      </c>
      <c r="F348" s="43">
        <v>84000</v>
      </c>
      <c r="G348" s="43">
        <v>84000</v>
      </c>
      <c r="H348" s="68">
        <f t="shared" si="7"/>
        <v>1</v>
      </c>
      <c r="I348" s="68">
        <f t="shared" si="8"/>
        <v>0.0090835812754516</v>
      </c>
    </row>
    <row r="349" spans="1:9" ht="25.5">
      <c r="A349" s="44" t="s">
        <v>105</v>
      </c>
      <c r="B349" s="41"/>
      <c r="C349" s="41"/>
      <c r="D349" s="41">
        <v>2820</v>
      </c>
      <c r="E349" s="42">
        <v>84000</v>
      </c>
      <c r="F349" s="43">
        <v>84000</v>
      </c>
      <c r="G349" s="43">
        <v>84000</v>
      </c>
      <c r="H349" s="68">
        <f t="shared" si="7"/>
        <v>1</v>
      </c>
      <c r="I349" s="68">
        <f t="shared" si="8"/>
        <v>0.0090835812754516</v>
      </c>
    </row>
    <row r="350" spans="1:9" ht="12.75">
      <c r="A350" s="76"/>
      <c r="B350" s="41"/>
      <c r="C350" s="41"/>
      <c r="D350" s="41"/>
      <c r="E350" s="42"/>
      <c r="F350" s="43"/>
      <c r="G350" s="43"/>
      <c r="H350" s="68"/>
      <c r="I350" s="68"/>
    </row>
    <row r="351" spans="1:9" ht="12.75">
      <c r="A351" s="76" t="s">
        <v>17</v>
      </c>
      <c r="B351" s="41"/>
      <c r="C351" s="41">
        <v>92695</v>
      </c>
      <c r="D351" s="41"/>
      <c r="E351" s="42">
        <f>SUM(E352:E361)</f>
        <v>51638</v>
      </c>
      <c r="F351" s="42">
        <f>SUM(F352:F361)</f>
        <v>57700</v>
      </c>
      <c r="G351" s="42">
        <f>SUM(G352:G361)</f>
        <v>51874</v>
      </c>
      <c r="H351" s="68">
        <f aca="true" t="shared" si="9" ref="H351:H362">G351/F351</f>
        <v>0.8990294627383015</v>
      </c>
      <c r="I351" s="68">
        <f t="shared" si="8"/>
        <v>0.0056095439890806705</v>
      </c>
    </row>
    <row r="352" spans="1:9" ht="25.5">
      <c r="A352" s="65" t="s">
        <v>236</v>
      </c>
      <c r="B352" s="41"/>
      <c r="C352" s="41"/>
      <c r="D352" s="62" t="s">
        <v>146</v>
      </c>
      <c r="E352" s="42">
        <v>500</v>
      </c>
      <c r="F352" s="43">
        <v>500</v>
      </c>
      <c r="G352" s="43">
        <v>166</v>
      </c>
      <c r="H352" s="68"/>
      <c r="I352" s="68">
        <f t="shared" si="8"/>
        <v>1.795088680624959E-05</v>
      </c>
    </row>
    <row r="353" spans="1:9" ht="12.75">
      <c r="A353" s="44" t="s">
        <v>22</v>
      </c>
      <c r="B353" s="41"/>
      <c r="C353" s="41"/>
      <c r="D353" s="41">
        <v>4010</v>
      </c>
      <c r="E353" s="42">
        <v>17400</v>
      </c>
      <c r="F353" s="43">
        <v>17400</v>
      </c>
      <c r="G353" s="43">
        <v>16378</v>
      </c>
      <c r="H353" s="68">
        <f t="shared" si="9"/>
        <v>0.9412643678160919</v>
      </c>
      <c r="I353" s="68">
        <f t="shared" si="8"/>
        <v>0.0017710820729684084</v>
      </c>
    </row>
    <row r="354" spans="1:9" ht="12.75">
      <c r="A354" s="44" t="s">
        <v>23</v>
      </c>
      <c r="B354" s="41"/>
      <c r="C354" s="41"/>
      <c r="D354" s="41">
        <v>4040</v>
      </c>
      <c r="E354" s="42">
        <v>1356</v>
      </c>
      <c r="F354" s="43">
        <v>1356</v>
      </c>
      <c r="G354" s="43">
        <v>1356</v>
      </c>
      <c r="H354" s="68">
        <f t="shared" si="9"/>
        <v>1</v>
      </c>
      <c r="I354" s="68">
        <f t="shared" si="8"/>
        <v>0.00014663495487514725</v>
      </c>
    </row>
    <row r="355" spans="1:9" ht="12.75">
      <c r="A355" s="44" t="s">
        <v>24</v>
      </c>
      <c r="B355" s="41"/>
      <c r="C355" s="41"/>
      <c r="D355" s="41">
        <v>4110</v>
      </c>
      <c r="E355" s="42">
        <v>3232</v>
      </c>
      <c r="F355" s="43">
        <v>3232</v>
      </c>
      <c r="G355" s="43">
        <v>3113</v>
      </c>
      <c r="H355" s="68">
        <f t="shared" si="9"/>
        <v>0.963180693069307</v>
      </c>
      <c r="I355" s="68">
        <f t="shared" si="8"/>
        <v>0.00033663319655334324</v>
      </c>
    </row>
    <row r="356" spans="1:9" ht="12.75">
      <c r="A356" s="44" t="s">
        <v>25</v>
      </c>
      <c r="B356" s="41"/>
      <c r="C356" s="41"/>
      <c r="D356" s="41">
        <v>4120</v>
      </c>
      <c r="E356" s="42">
        <v>460</v>
      </c>
      <c r="F356" s="43">
        <v>460</v>
      </c>
      <c r="G356" s="43">
        <v>433</v>
      </c>
      <c r="H356" s="68">
        <f t="shared" si="9"/>
        <v>0.941304347826087</v>
      </c>
      <c r="I356" s="68">
        <f t="shared" si="8"/>
        <v>4.682369871750646E-05</v>
      </c>
    </row>
    <row r="357" spans="1:9" ht="12.75">
      <c r="A357" s="44" t="s">
        <v>10</v>
      </c>
      <c r="B357" s="41"/>
      <c r="C357" s="41"/>
      <c r="D357" s="41">
        <v>4210</v>
      </c>
      <c r="E357" s="42">
        <v>15000</v>
      </c>
      <c r="F357" s="43">
        <v>20962</v>
      </c>
      <c r="G357" s="43">
        <v>19033</v>
      </c>
      <c r="H357" s="68">
        <f t="shared" si="9"/>
        <v>0.907976338135674</v>
      </c>
      <c r="I357" s="68">
        <f t="shared" si="8"/>
        <v>0.002058188123996075</v>
      </c>
    </row>
    <row r="358" spans="1:9" ht="12.75">
      <c r="A358" s="44" t="s">
        <v>11</v>
      </c>
      <c r="B358" s="41"/>
      <c r="C358" s="41"/>
      <c r="D358" s="41">
        <v>4260</v>
      </c>
      <c r="E358" s="42">
        <v>5000</v>
      </c>
      <c r="F358" s="43">
        <v>4994</v>
      </c>
      <c r="G358" s="43">
        <v>4789</v>
      </c>
      <c r="H358" s="68">
        <f t="shared" si="9"/>
        <v>0.9589507408890668</v>
      </c>
      <c r="I358" s="68">
        <f t="shared" si="8"/>
        <v>0.000517872270573068</v>
      </c>
    </row>
    <row r="359" spans="1:9" ht="12.75">
      <c r="A359" s="65" t="s">
        <v>72</v>
      </c>
      <c r="B359" s="41"/>
      <c r="C359" s="41"/>
      <c r="D359" s="62" t="s">
        <v>216</v>
      </c>
      <c r="E359" s="42">
        <v>0</v>
      </c>
      <c r="F359" s="43">
        <v>100</v>
      </c>
      <c r="G359" s="43">
        <v>63</v>
      </c>
      <c r="H359" s="68">
        <f t="shared" si="9"/>
        <v>0.63</v>
      </c>
      <c r="I359" s="68">
        <f t="shared" si="8"/>
        <v>6.8126859565887E-06</v>
      </c>
    </row>
    <row r="360" spans="1:9" ht="12.75">
      <c r="A360" s="44" t="s">
        <v>13</v>
      </c>
      <c r="B360" s="41"/>
      <c r="C360" s="41"/>
      <c r="D360" s="41">
        <v>4300</v>
      </c>
      <c r="E360" s="42">
        <v>8000</v>
      </c>
      <c r="F360" s="43">
        <v>8000</v>
      </c>
      <c r="G360" s="43">
        <v>5847</v>
      </c>
      <c r="H360" s="68">
        <f t="shared" si="9"/>
        <v>0.730875</v>
      </c>
      <c r="I360" s="68">
        <f t="shared" si="8"/>
        <v>0.0006322821394948274</v>
      </c>
    </row>
    <row r="361" spans="1:9" ht="12.75">
      <c r="A361" s="44" t="s">
        <v>106</v>
      </c>
      <c r="B361" s="41"/>
      <c r="C361" s="41"/>
      <c r="D361" s="41">
        <v>4440</v>
      </c>
      <c r="E361" s="42">
        <v>690</v>
      </c>
      <c r="F361" s="43">
        <v>696</v>
      </c>
      <c r="G361" s="43">
        <v>696</v>
      </c>
      <c r="H361" s="68">
        <f t="shared" si="9"/>
        <v>1</v>
      </c>
      <c r="I361" s="68">
        <f t="shared" si="8"/>
        <v>7.526395913945612E-05</v>
      </c>
    </row>
    <row r="362" spans="1:9" ht="15.75">
      <c r="A362" s="52" t="s">
        <v>107</v>
      </c>
      <c r="B362" s="53"/>
      <c r="C362" s="53"/>
      <c r="D362" s="53"/>
      <c r="E362" s="54">
        <f>SUM(E346,E329,E296,E283,E225,E211,E129,E125,E116,E107,E90,E76,E33,E19,E9,E3)</f>
        <v>7680410</v>
      </c>
      <c r="F362" s="54">
        <f>SUM(F346,F329,F296,F283,F225,F211,F129,F125,F116,F107,F90,F76,F33,F19,F9,F3)</f>
        <v>9479632</v>
      </c>
      <c r="G362" s="54">
        <f>SUM(G346,G329,G296,G283,G225,G211,G129,G125,G116,G107,G90,G76,G33,G19,G9,G3)</f>
        <v>9247454</v>
      </c>
      <c r="H362" s="75">
        <f t="shared" si="9"/>
        <v>0.9755076990330427</v>
      </c>
      <c r="I362" s="39">
        <f t="shared" si="8"/>
        <v>1</v>
      </c>
    </row>
  </sheetData>
  <mergeCells count="6">
    <mergeCell ref="H1:H2"/>
    <mergeCell ref="G1:G2"/>
    <mergeCell ref="A1:A2"/>
    <mergeCell ref="B1:D1"/>
    <mergeCell ref="F1:F2"/>
    <mergeCell ref="E1:E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&amp;L&amp;"Arial CE,Pogrubiony"&amp;12Tabela Nr 3 do sprawozdania z wykonania budżetu Miasta Radziejów za 2004 rok &amp;R&amp;"Arial CE,Pogrubiony"&amp;12                                                        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2005-03-30T16:38:59Z</cp:lastPrinted>
  <dcterms:created xsi:type="dcterms:W3CDTF">2004-07-25T15:20:29Z</dcterms:created>
  <dcterms:modified xsi:type="dcterms:W3CDTF">2007-03-21T09:22:53Z</dcterms:modified>
  <cp:category/>
  <cp:version/>
  <cp:contentType/>
  <cp:contentStatus/>
</cp:coreProperties>
</file>