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315" windowHeight="8520" activeTab="2"/>
  </bookViews>
  <sheets>
    <sheet name="zał. 1" sheetId="1" r:id="rId1"/>
    <sheet name="zał. 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<sst xmlns="http://schemas.openxmlformats.org/spreadsheetml/2006/main" count="508" uniqueCount="319">
  <si>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</si>
  <si>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</si>
  <si>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</si>
  <si>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</si>
  <si>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</si>
  <si>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</si>
  <si>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</si>
  <si>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</si>
  <si>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</si>
  <si>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</si>
  <si>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</si>
  <si>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</si>
  <si>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Razem:</t>
  </si>
  <si>
    <t>Dochody i wydatki związane z realizacją zadań z zakresu administracji rządowej i innych zadań zleconych odrębnymi ustawami w 2015 r.</t>
  </si>
  <si>
    <t>w złotych</t>
  </si>
  <si>
    <t>§</t>
  </si>
  <si>
    <t>Dotacje
ogółem</t>
  </si>
  <si>
    <t>Wydatki
ogółem
(6+10)</t>
  </si>
  <si>
    <t>z tego:</t>
  </si>
  <si>
    <t>Wydatki
bieżące</t>
  </si>
  <si>
    <t>w tym:</t>
  </si>
  <si>
    <t>Wydatki
majątkowe</t>
  </si>
  <si>
    <t>010</t>
  </si>
  <si>
    <t>01095</t>
  </si>
  <si>
    <t>4010</t>
  </si>
  <si>
    <t>85212</t>
  </si>
  <si>
    <t>4040</t>
  </si>
  <si>
    <t>4110</t>
  </si>
  <si>
    <t>4120</t>
  </si>
  <si>
    <t>4210</t>
  </si>
  <si>
    <t>4300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</si>
  <si>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</si>
  <si>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</si>
  <si>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</si>
  <si>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</si>
  <si>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</si>
  <si>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</si>
  <si>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</si>
  <si>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</si>
  <si>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</si>
  <si>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</si>
  <si>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Zmiany w planie wydatków budżetu Miasta Radziejów na 2015 rok</t>
  </si>
  <si>
    <t>Zakup usług pozostałych</t>
  </si>
  <si>
    <t>dochody bieżące</t>
  </si>
  <si>
    <t>dochody majątkowe</t>
  </si>
  <si>
    <t>wydatki bieżące</t>
  </si>
  <si>
    <t>wydatki majątkowe</t>
  </si>
  <si>
    <t xml:space="preserve">wynagrodzenia i pochodne od wynagrodzeń </t>
  </si>
  <si>
    <t>Pozostała działalność</t>
  </si>
  <si>
    <t>Zakup materiałów i wyposażenia</t>
  </si>
  <si>
    <t>4270</t>
  </si>
  <si>
    <t>Zakup usług remontowych</t>
  </si>
  <si>
    <t xml:space="preserve">                            Zmiany w planie dochodów budżetu Miasta Radziejów na 2015 rok</t>
  </si>
  <si>
    <t>3 000,00</t>
  </si>
  <si>
    <t>900</t>
  </si>
  <si>
    <t>Gospodarka komunalna i ochrona środowiska</t>
  </si>
  <si>
    <t>4 000,00</t>
  </si>
  <si>
    <t>- 1 000,00</t>
  </si>
  <si>
    <t>1 000,00</t>
  </si>
  <si>
    <t>801</t>
  </si>
  <si>
    <t>Oświata i wychowanie</t>
  </si>
  <si>
    <t>6 436 571,48</t>
  </si>
  <si>
    <t>3 500,00</t>
  </si>
  <si>
    <t>80103</t>
  </si>
  <si>
    <t>Oddziały przedszkolne w szkołach podstawowych</t>
  </si>
  <si>
    <t>80110</t>
  </si>
  <si>
    <t>Gimnazja</t>
  </si>
  <si>
    <t>1 079 641,55</t>
  </si>
  <si>
    <t>18 000,00</t>
  </si>
  <si>
    <t>1 882 959,28</t>
  </si>
  <si>
    <t>2 000,00</t>
  </si>
  <si>
    <t>18 678 755,30</t>
  </si>
  <si>
    <t>- 500,00</t>
  </si>
  <si>
    <t>- 3 500,00</t>
  </si>
  <si>
    <t>474 699,00</t>
  </si>
  <si>
    <t>44 353,00</t>
  </si>
  <si>
    <t>- 2 000,00</t>
  </si>
  <si>
    <t>19 706,00</t>
  </si>
  <si>
    <t>500,00</t>
  </si>
  <si>
    <t>33 299,05</t>
  </si>
  <si>
    <t>4 762 500,88</t>
  </si>
  <si>
    <t>85219</t>
  </si>
  <si>
    <t>Ośrodki pomocy społecznej</t>
  </si>
  <si>
    <t>437 327,00</t>
  </si>
  <si>
    <t>4260</t>
  </si>
  <si>
    <t>Zakup energii</t>
  </si>
  <si>
    <t>4360</t>
  </si>
  <si>
    <t>Opłaty z tytułu zakupu usług telekomunikacyjnych</t>
  </si>
  <si>
    <t>- 400,00</t>
  </si>
  <si>
    <t>20 298 755,30</t>
  </si>
  <si>
    <t>751</t>
  </si>
  <si>
    <t>Urzędy naczelnych organów władzy państwowej, kontroli i ochrony prawa oraz sądownictwa</t>
  </si>
  <si>
    <t>53 243,00</t>
  </si>
  <si>
    <t>7 080,00</t>
  </si>
  <si>
    <t>60 323,00</t>
  </si>
  <si>
    <t>75108</t>
  </si>
  <si>
    <t>Wybory do Sejmu i Senatu</t>
  </si>
  <si>
    <t>8 320,00</t>
  </si>
  <si>
    <t>15 400,00</t>
  </si>
  <si>
    <t>869 545,37</t>
  </si>
  <si>
    <t>- 3 644,89</t>
  </si>
  <si>
    <t>865 900,48</t>
  </si>
  <si>
    <t>80101</t>
  </si>
  <si>
    <t>Szkoły podstawowe</t>
  </si>
  <si>
    <t>72 946,64</t>
  </si>
  <si>
    <t>- 735,72</t>
  </si>
  <si>
    <t>72 210,92</t>
  </si>
  <si>
    <t>28 408,64</t>
  </si>
  <si>
    <t>27 672,92</t>
  </si>
  <si>
    <t>16 974,55</t>
  </si>
  <si>
    <t>- 2 999,92</t>
  </si>
  <si>
    <t>13 974,63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</si>
  <si>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</si>
  <si>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</si>
  <si>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1 986,72</t>
  </si>
  <si>
    <t>90,75</t>
  </si>
  <si>
    <t>2 077,47</t>
  </si>
  <si>
    <t>854</t>
  </si>
  <si>
    <t>Edukacyjna opieka wychowawcza</t>
  </si>
  <si>
    <t>72 485,00</t>
  </si>
  <si>
    <t>32 371,00</t>
  </si>
  <si>
    <t>104 856,00</t>
  </si>
  <si>
    <t>85415</t>
  </si>
  <si>
    <t>Pomoc materialna dla uczniów</t>
  </si>
  <si>
    <t>2030</t>
  </si>
  <si>
    <t>Dotacje celowe otrzymane z budżetu państwa na realizację własnych zadań bieżących gmin (związków gmin)</t>
  </si>
  <si>
    <t>50 000,00</t>
  </si>
  <si>
    <t>82 371,00</t>
  </si>
  <si>
    <t>35 806,11</t>
  </si>
  <si>
    <t>18 714 561,41</t>
  </si>
  <si>
    <t>600</t>
  </si>
  <si>
    <t>Transport i łączność</t>
  </si>
  <si>
    <t>1 018 771,00</t>
  </si>
  <si>
    <t>60016</t>
  </si>
  <si>
    <t>Drogi publiczne gminne</t>
  </si>
  <si>
    <t>865 346,00</t>
  </si>
  <si>
    <t>Składki na ubezpieczenia społeczne</t>
  </si>
  <si>
    <t>308,00</t>
  </si>
  <si>
    <t>- 308,00</t>
  </si>
  <si>
    <t>Składki na Fundusz Pracy</t>
  </si>
  <si>
    <t>45,00</t>
  </si>
  <si>
    <t>- 45,00</t>
  </si>
  <si>
    <t>4170</t>
  </si>
  <si>
    <t>Wynagrodzenia bezosobowe</t>
  </si>
  <si>
    <t>1 800,00</t>
  </si>
  <si>
    <t>- 1 800,00</t>
  </si>
  <si>
    <t>45 000,00</t>
  </si>
  <si>
    <t>2 153,00</t>
  </si>
  <si>
    <t>47 153,00</t>
  </si>
  <si>
    <t>710</t>
  </si>
  <si>
    <t>Działalność usługowa</t>
  </si>
  <si>
    <t>20 450,00</t>
  </si>
  <si>
    <t>71004</t>
  </si>
  <si>
    <t>Plany zagospodarowania przestrzennego</t>
  </si>
  <si>
    <t>15 450,00</t>
  </si>
  <si>
    <t>13 000,00</t>
  </si>
  <si>
    <t>14 000,00</t>
  </si>
  <si>
    <t>750</t>
  </si>
  <si>
    <t>Administracja publiczna</t>
  </si>
  <si>
    <t>2 242 511,00</t>
  </si>
  <si>
    <t>75075</t>
  </si>
  <si>
    <t>Promocja jednostek samorządu terytorialnego</t>
  </si>
  <si>
    <t>26 750,00</t>
  </si>
  <si>
    <t>26 250,00</t>
  </si>
  <si>
    <t>4190</t>
  </si>
  <si>
    <t>Nagrody konkursowe</t>
  </si>
  <si>
    <t>75095</t>
  </si>
  <si>
    <t>37 252,00</t>
  </si>
  <si>
    <t>37 752,00</t>
  </si>
  <si>
    <t>3 385,00</t>
  </si>
  <si>
    <t>2 385,00</t>
  </si>
  <si>
    <t>9 000,00</t>
  </si>
  <si>
    <t>1 500,00</t>
  </si>
  <si>
    <t>10 500,00</t>
  </si>
  <si>
    <t>3030</t>
  </si>
  <si>
    <t xml:space="preserve">Różne wydatki na rzecz osób fizycznych </t>
  </si>
  <si>
    <t>3 512,00</t>
  </si>
  <si>
    <t>79,00</t>
  </si>
  <si>
    <t>3 591,00</t>
  </si>
  <si>
    <t>650,00</t>
  </si>
  <si>
    <t>- 60,00</t>
  </si>
  <si>
    <t>590,00</t>
  </si>
  <si>
    <t>4410</t>
  </si>
  <si>
    <t>Podróże służbowe krajowe</t>
  </si>
  <si>
    <t>170,00</t>
  </si>
  <si>
    <t>- 19,00</t>
  </si>
  <si>
    <t>151,00</t>
  </si>
  <si>
    <t>6 432 926,59</t>
  </si>
  <si>
    <t>2 758 715,64</t>
  </si>
  <si>
    <t>104 410,27</t>
  </si>
  <si>
    <t>4240</t>
  </si>
  <si>
    <t>Zakup pomocy naukowych, dydaktycznych i książek</t>
  </si>
  <si>
    <t>34 927,37</t>
  </si>
  <si>
    <t>19 000,00</t>
  </si>
  <si>
    <t>63 353,00</t>
  </si>
  <si>
    <t>- 19 000,00</t>
  </si>
  <si>
    <t>706,00</t>
  </si>
  <si>
    <t>18 806,50</t>
  </si>
  <si>
    <t>80148</t>
  </si>
  <si>
    <t>Stołówki szkolne i przedszkolne</t>
  </si>
  <si>
    <t>237 027,00</t>
  </si>
  <si>
    <t>4220</t>
  </si>
  <si>
    <t>Zakup środków żywności</t>
  </si>
  <si>
    <t>92 686,00</t>
  </si>
  <si>
    <t>92 186,00</t>
  </si>
  <si>
    <t>6 800,00</t>
  </si>
  <si>
    <t>7 300,00</t>
  </si>
  <si>
    <t>638 581,72</t>
  </si>
  <si>
    <t>638 672,47</t>
  </si>
  <si>
    <t>4 619,67</t>
  </si>
  <si>
    <t>0,90</t>
  </si>
  <si>
    <t>4 620,57</t>
  </si>
  <si>
    <t>4 967,05</t>
  </si>
  <si>
    <t>89,85</t>
  </si>
  <si>
    <t>5 056,90</t>
  </si>
  <si>
    <t>Świadczenia rodzinne, świadczenia z funduszu alimentacyjnego oraz składki na ubezpieczenia emerytalne i rentowe z ubezpieczenia społecznego</t>
  </si>
  <si>
    <t>2 904 300,00</t>
  </si>
  <si>
    <t>2 907 891,00</t>
  </si>
  <si>
    <t>Wynagrodzenia osobowe pracowników</t>
  </si>
  <si>
    <t>69 350,00</t>
  </si>
  <si>
    <t>72 350,00</t>
  </si>
  <si>
    <t>190 781,00</t>
  </si>
  <si>
    <t>517,00</t>
  </si>
  <si>
    <t>191 298,00</t>
  </si>
  <si>
    <t>935,00</t>
  </si>
  <si>
    <t>74,00</t>
  </si>
  <si>
    <t>1 009,00</t>
  </si>
  <si>
    <t>- 8 977,00</t>
  </si>
  <si>
    <t>428 350,00</t>
  </si>
  <si>
    <t>269 480,00</t>
  </si>
  <si>
    <t>- 7 500,00</t>
  </si>
  <si>
    <t>261 980,00</t>
  </si>
  <si>
    <t>48 834,00</t>
  </si>
  <si>
    <t>- 1 292,00</t>
  </si>
  <si>
    <t>47 542,00</t>
  </si>
  <si>
    <t>6 951,00</t>
  </si>
  <si>
    <t>- 185,00</t>
  </si>
  <si>
    <t>6 766,00</t>
  </si>
  <si>
    <t>85228</t>
  </si>
  <si>
    <t>Usługi opiekuńcze i specjalistyczne usługi opiekuńcze</t>
  </si>
  <si>
    <t>132 581,00</t>
  </si>
  <si>
    <t>5 386,00</t>
  </si>
  <si>
    <t>137 967,00</t>
  </si>
  <si>
    <t>66 446,00</t>
  </si>
  <si>
    <t>4 500,00</t>
  </si>
  <si>
    <t>70 946,00</t>
  </si>
  <si>
    <t>15 494,00</t>
  </si>
  <si>
    <t>775,00</t>
  </si>
  <si>
    <t>16 269,00</t>
  </si>
  <si>
    <t>2 105,00</t>
  </si>
  <si>
    <t>111,00</t>
  </si>
  <si>
    <t>2 216,00</t>
  </si>
  <si>
    <t>230 027,00</t>
  </si>
  <si>
    <t>262 398,00</t>
  </si>
  <si>
    <t>109 285,00</t>
  </si>
  <si>
    <t>141 656,00</t>
  </si>
  <si>
    <t>3260</t>
  </si>
  <si>
    <t>Inne formy pomocy dla uczniów</t>
  </si>
  <si>
    <t>96 485,00</t>
  </si>
  <si>
    <t>128 856,00</t>
  </si>
  <si>
    <t>90001</t>
  </si>
  <si>
    <t>Gospodarka ściekowa i ochrona wód</t>
  </si>
  <si>
    <t>296 688,00</t>
  </si>
  <si>
    <t>602,00</t>
  </si>
  <si>
    <t>- 602,00</t>
  </si>
  <si>
    <t>86,00</t>
  </si>
  <si>
    <t>- 86,00</t>
  </si>
  <si>
    <t>13 800,00</t>
  </si>
  <si>
    <t>5 188,00</t>
  </si>
  <si>
    <t>18 988,00</t>
  </si>
  <si>
    <t>90002</t>
  </si>
  <si>
    <t>Gospodarka odpadami</t>
  </si>
  <si>
    <t>574 478,28</t>
  </si>
  <si>
    <t>11 061,00</t>
  </si>
  <si>
    <t>10 661,00</t>
  </si>
  <si>
    <t>1 902,00</t>
  </si>
  <si>
    <t>- 68,00</t>
  </si>
  <si>
    <t>1 834,00</t>
  </si>
  <si>
    <t>271,00</t>
  </si>
  <si>
    <t>- 9,00</t>
  </si>
  <si>
    <t>262,00</t>
  </si>
  <si>
    <t>1 007,00</t>
  </si>
  <si>
    <t>5 007,00</t>
  </si>
  <si>
    <t>2 600,00</t>
  </si>
  <si>
    <t>150,00</t>
  </si>
  <si>
    <t>- 130,00</t>
  </si>
  <si>
    <t>20,00</t>
  </si>
  <si>
    <t>90003</t>
  </si>
  <si>
    <t>Oczyszczanie miast i wsi</t>
  </si>
  <si>
    <t>105 700,00</t>
  </si>
  <si>
    <t>- 5 000,00</t>
  </si>
  <si>
    <t>5 000,00</t>
  </si>
  <si>
    <t>48 000,00</t>
  </si>
  <si>
    <t>7 000,00</t>
  </si>
  <si>
    <t>55 000,00</t>
  </si>
  <si>
    <t>921</t>
  </si>
  <si>
    <t>Kultura i ochrona dziedzictwa narodowego</t>
  </si>
  <si>
    <t>779 700,00</t>
  </si>
  <si>
    <t>92105</t>
  </si>
  <si>
    <t>Pozostałe zadania w zakresie kultury</t>
  </si>
  <si>
    <t>35 000,00</t>
  </si>
  <si>
    <t>1 959,00</t>
  </si>
  <si>
    <t>100,00</t>
  </si>
  <si>
    <t>2 059,00</t>
  </si>
  <si>
    <t>- 100,00</t>
  </si>
  <si>
    <t>17 900,00</t>
  </si>
  <si>
    <t>20 334 561,41</t>
  </si>
  <si>
    <t>-735,72</t>
  </si>
  <si>
    <t>2 757 979,92</t>
  </si>
  <si>
    <t>-7,27</t>
  </si>
  <si>
    <t>104 403,00</t>
  </si>
  <si>
    <t>-728,45</t>
  </si>
  <si>
    <t>34 198,92</t>
  </si>
  <si>
    <t>1 076 641,63</t>
  </si>
  <si>
    <t>-29,70</t>
  </si>
  <si>
    <t>33 269,35</t>
  </si>
  <si>
    <t>-2 970,22</t>
  </si>
  <si>
    <t>15 836,28</t>
  </si>
  <si>
    <t>-2 999,92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</si>
</sst>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4" fillId="32" borderId="0" applyNumberFormat="0" applyBorder="0" applyAlignment="0" applyProtection="0"/>
  </cellStyleXfs>
  <cellXfs count="12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2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10" xfId="0" applyFont="1" applyFill="1" applyBorder="1" applyAlignment="1">
      <alignment horizontal="center"/>
    </xf>
    <xf numFmtId="4" fontId="12" fillId="0" borderId="11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/>
    </xf>
    <xf numFmtId="4" fontId="18" fillId="0" borderId="14" xfId="0" applyNumberFormat="1" applyFont="1" applyFill="1" applyBorder="1" applyAlignment="1" applyProtection="1">
      <alignment horizontal="right"/>
      <protection locked="0"/>
    </xf>
    <xf numFmtId="49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0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0" fillId="0" borderId="11" xfId="0" applyNumberFormat="1" applyFont="1" applyBorder="1" applyAlignment="1">
      <alignment vertical="center"/>
    </xf>
    <xf numFmtId="3" fontId="55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/>
    </xf>
    <xf numFmtId="3" fontId="56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19" fillId="0" borderId="14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/>
    </xf>
    <xf numFmtId="3" fontId="57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49" fontId="57" fillId="0" borderId="10" xfId="0" applyNumberFormat="1" applyFont="1" applyBorder="1" applyAlignment="1">
      <alignment horizontal="center"/>
    </xf>
    <xf numFmtId="0" fontId="19" fillId="0" borderId="14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18" fillId="0" borderId="14" xfId="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/>
    </xf>
    <xf numFmtId="3" fontId="57" fillId="0" borderId="17" xfId="0" applyNumberFormat="1" applyFont="1" applyBorder="1" applyAlignment="1">
      <alignment/>
    </xf>
    <xf numFmtId="0" fontId="57" fillId="0" borderId="18" xfId="0" applyFont="1" applyBorder="1" applyAlignment="1">
      <alignment/>
    </xf>
    <xf numFmtId="3" fontId="5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E24" sqref="E24"/>
    </sheetView>
  </sheetViews>
  <sheetFormatPr defaultColWidth="9.33203125" defaultRowHeight="12.75"/>
  <cols>
    <col min="1" max="1" width="1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73.5" style="0" customWidth="1"/>
    <col min="7" max="8" width="20.33203125" style="0" customWidth="1"/>
    <col min="9" max="9" width="9.33203125" style="0" customWidth="1"/>
    <col min="10" max="10" width="11.83203125" style="0" customWidth="1"/>
  </cols>
  <sheetData>
    <row r="1" spans="1:14" ht="32.25" customHeight="1">
      <c r="A1" s="77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0" ht="16.5" customHeight="1">
      <c r="B2" s="103"/>
      <c r="C2" s="103"/>
      <c r="D2" s="103"/>
      <c r="E2" s="103"/>
      <c r="F2" s="103"/>
      <c r="G2" s="103"/>
      <c r="H2" s="78"/>
      <c r="I2" s="78"/>
      <c r="J2" s="78"/>
    </row>
    <row r="3" spans="2:10" ht="21.75" customHeight="1">
      <c r="B3" s="104" t="s">
        <v>0</v>
      </c>
      <c r="C3" s="105" t="s">
        <v>1</v>
      </c>
      <c r="D3" s="105"/>
      <c r="E3" s="104" t="s">
        <v>2</v>
      </c>
      <c r="F3" s="104" t="s">
        <v>3</v>
      </c>
      <c r="G3" s="104" t="s">
        <v>4</v>
      </c>
      <c r="H3" s="104" t="s">
        <v>5</v>
      </c>
      <c r="I3" s="105" t="s">
        <v>6</v>
      </c>
      <c r="J3" s="105"/>
    </row>
    <row r="4" spans="2:10" ht="24" customHeight="1">
      <c r="B4" s="106" t="s">
        <v>90</v>
      </c>
      <c r="C4" s="107"/>
      <c r="D4" s="107"/>
      <c r="E4" s="106"/>
      <c r="F4" s="108" t="s">
        <v>91</v>
      </c>
      <c r="G4" s="109" t="s">
        <v>92</v>
      </c>
      <c r="H4" s="109" t="s">
        <v>93</v>
      </c>
      <c r="I4" s="110" t="s">
        <v>94</v>
      </c>
      <c r="J4" s="110"/>
    </row>
    <row r="5" spans="2:10" ht="16.5" customHeight="1">
      <c r="B5" s="111"/>
      <c r="C5" s="112" t="s">
        <v>95</v>
      </c>
      <c r="D5" s="112"/>
      <c r="E5" s="113"/>
      <c r="F5" s="114" t="s">
        <v>96</v>
      </c>
      <c r="G5" s="115" t="s">
        <v>97</v>
      </c>
      <c r="H5" s="115" t="s">
        <v>93</v>
      </c>
      <c r="I5" s="116" t="s">
        <v>98</v>
      </c>
      <c r="J5" s="116"/>
    </row>
    <row r="6" spans="2:10" ht="30" customHeight="1">
      <c r="B6" s="117"/>
      <c r="C6" s="118"/>
      <c r="D6" s="118"/>
      <c r="E6" s="119" t="s">
        <v>10</v>
      </c>
      <c r="F6" s="114" t="s">
        <v>11</v>
      </c>
      <c r="G6" s="115" t="s">
        <v>97</v>
      </c>
      <c r="H6" s="115" t="s">
        <v>93</v>
      </c>
      <c r="I6" s="116" t="s">
        <v>98</v>
      </c>
      <c r="J6" s="116"/>
    </row>
    <row r="7" spans="2:10" ht="21" customHeight="1">
      <c r="B7" s="106" t="s">
        <v>59</v>
      </c>
      <c r="C7" s="107"/>
      <c r="D7" s="107"/>
      <c r="E7" s="106"/>
      <c r="F7" s="108" t="s">
        <v>60</v>
      </c>
      <c r="G7" s="109" t="s">
        <v>99</v>
      </c>
      <c r="H7" s="109" t="s">
        <v>100</v>
      </c>
      <c r="I7" s="110" t="s">
        <v>101</v>
      </c>
      <c r="J7" s="110"/>
    </row>
    <row r="8" spans="2:10" ht="16.5" customHeight="1">
      <c r="B8" s="111"/>
      <c r="C8" s="112" t="s">
        <v>102</v>
      </c>
      <c r="D8" s="112"/>
      <c r="E8" s="113"/>
      <c r="F8" s="114" t="s">
        <v>103</v>
      </c>
      <c r="G8" s="115" t="s">
        <v>104</v>
      </c>
      <c r="H8" s="115" t="s">
        <v>105</v>
      </c>
      <c r="I8" s="116" t="s">
        <v>106</v>
      </c>
      <c r="J8" s="116"/>
    </row>
    <row r="9" spans="2:10" ht="30" customHeight="1">
      <c r="B9" s="117"/>
      <c r="C9" s="118"/>
      <c r="D9" s="118"/>
      <c r="E9" s="119" t="s">
        <v>10</v>
      </c>
      <c r="F9" s="114" t="s">
        <v>11</v>
      </c>
      <c r="G9" s="115" t="s">
        <v>107</v>
      </c>
      <c r="H9" s="115" t="s">
        <v>105</v>
      </c>
      <c r="I9" s="116" t="s">
        <v>108</v>
      </c>
      <c r="J9" s="116"/>
    </row>
    <row r="10" spans="2:10" ht="16.5" customHeight="1">
      <c r="B10" s="111"/>
      <c r="C10" s="112" t="s">
        <v>65</v>
      </c>
      <c r="D10" s="112"/>
      <c r="E10" s="113"/>
      <c r="F10" s="114" t="s">
        <v>66</v>
      </c>
      <c r="G10" s="115" t="s">
        <v>109</v>
      </c>
      <c r="H10" s="115" t="s">
        <v>110</v>
      </c>
      <c r="I10" s="116" t="s">
        <v>111</v>
      </c>
      <c r="J10" s="116"/>
    </row>
    <row r="11" spans="2:10" ht="30" customHeight="1">
      <c r="B11" s="117"/>
      <c r="C11" s="118"/>
      <c r="D11" s="118"/>
      <c r="E11" s="119" t="s">
        <v>10</v>
      </c>
      <c r="F11" s="114" t="s">
        <v>11</v>
      </c>
      <c r="G11" s="115" t="s">
        <v>109</v>
      </c>
      <c r="H11" s="115" t="s">
        <v>110</v>
      </c>
      <c r="I11" s="116" t="s">
        <v>111</v>
      </c>
      <c r="J11" s="116"/>
    </row>
    <row r="12" spans="2:10" ht="45" customHeight="1">
      <c r="B12" s="111"/>
      <c r="C12" s="112" t="s">
        <v>112</v>
      </c>
      <c r="D12" s="112"/>
      <c r="E12" s="113"/>
      <c r="F12" s="114" t="s">
        <v>113</v>
      </c>
      <c r="G12" s="115" t="s">
        <v>114</v>
      </c>
      <c r="H12" s="115" t="s">
        <v>115</v>
      </c>
      <c r="I12" s="116" t="s">
        <v>116</v>
      </c>
      <c r="J12" s="116"/>
    </row>
    <row r="13" spans="2:10" ht="30" customHeight="1">
      <c r="B13" s="117"/>
      <c r="C13" s="118"/>
      <c r="D13" s="118"/>
      <c r="E13" s="119" t="s">
        <v>10</v>
      </c>
      <c r="F13" s="114" t="s">
        <v>11</v>
      </c>
      <c r="G13" s="115" t="s">
        <v>114</v>
      </c>
      <c r="H13" s="115" t="s">
        <v>115</v>
      </c>
      <c r="I13" s="116" t="s">
        <v>116</v>
      </c>
      <c r="J13" s="116"/>
    </row>
    <row r="14" spans="2:10" ht="21" customHeight="1">
      <c r="B14" s="106" t="s">
        <v>117</v>
      </c>
      <c r="C14" s="107"/>
      <c r="D14" s="107"/>
      <c r="E14" s="106"/>
      <c r="F14" s="108" t="s">
        <v>118</v>
      </c>
      <c r="G14" s="109" t="s">
        <v>119</v>
      </c>
      <c r="H14" s="109" t="s">
        <v>120</v>
      </c>
      <c r="I14" s="110" t="s">
        <v>121</v>
      </c>
      <c r="J14" s="110"/>
    </row>
    <row r="15" spans="2:10" ht="16.5" customHeight="1">
      <c r="B15" s="111"/>
      <c r="C15" s="112" t="s">
        <v>122</v>
      </c>
      <c r="D15" s="112"/>
      <c r="E15" s="113"/>
      <c r="F15" s="114" t="s">
        <v>123</v>
      </c>
      <c r="G15" s="115" t="s">
        <v>119</v>
      </c>
      <c r="H15" s="115" t="s">
        <v>120</v>
      </c>
      <c r="I15" s="116" t="s">
        <v>121</v>
      </c>
      <c r="J15" s="116"/>
    </row>
    <row r="16" spans="2:10" ht="22.5" customHeight="1">
      <c r="B16" s="117"/>
      <c r="C16" s="118"/>
      <c r="D16" s="118"/>
      <c r="E16" s="119" t="s">
        <v>124</v>
      </c>
      <c r="F16" s="114" t="s">
        <v>125</v>
      </c>
      <c r="G16" s="115" t="s">
        <v>126</v>
      </c>
      <c r="H16" s="115" t="s">
        <v>120</v>
      </c>
      <c r="I16" s="116" t="s">
        <v>127</v>
      </c>
      <c r="J16" s="116"/>
    </row>
    <row r="17" spans="2:10" ht="5.25" customHeight="1">
      <c r="B17" s="120"/>
      <c r="C17" s="120"/>
      <c r="D17" s="120"/>
      <c r="E17" s="120"/>
      <c r="F17" s="78"/>
      <c r="G17" s="78"/>
      <c r="H17" s="78"/>
      <c r="I17" s="78"/>
      <c r="J17" s="78"/>
    </row>
    <row r="18" spans="2:10" ht="16.5" customHeight="1">
      <c r="B18" s="122" t="s">
        <v>12</v>
      </c>
      <c r="C18" s="122"/>
      <c r="D18" s="122"/>
      <c r="E18" s="122"/>
      <c r="F18" s="121"/>
      <c r="G18" s="45" t="s">
        <v>71</v>
      </c>
      <c r="H18" s="45" t="s">
        <v>128</v>
      </c>
      <c r="I18" s="84" t="s">
        <v>129</v>
      </c>
      <c r="J18" s="84"/>
    </row>
    <row r="19" spans="2:10" ht="12.75">
      <c r="B19" s="76"/>
      <c r="C19" s="76"/>
      <c r="D19" s="89"/>
      <c r="E19" s="89"/>
      <c r="F19" s="54" t="s">
        <v>20</v>
      </c>
      <c r="G19" s="76"/>
      <c r="H19" s="76"/>
      <c r="I19" s="89"/>
      <c r="J19" s="89"/>
    </row>
    <row r="20" spans="2:10" ht="15" customHeight="1">
      <c r="B20" s="76"/>
      <c r="C20" s="76"/>
      <c r="D20" s="89"/>
      <c r="E20" s="89"/>
      <c r="F20" s="43" t="s">
        <v>43</v>
      </c>
      <c r="G20" s="44">
        <v>18401564.3</v>
      </c>
      <c r="H20" s="44">
        <v>35806.11</v>
      </c>
      <c r="I20" s="90">
        <f>G20+H20</f>
        <v>18437370.41</v>
      </c>
      <c r="J20" s="90"/>
    </row>
    <row r="21" spans="2:10" ht="15" customHeight="1">
      <c r="B21" s="76"/>
      <c r="C21" s="76"/>
      <c r="D21" s="89"/>
      <c r="E21" s="89"/>
      <c r="F21" s="43" t="s">
        <v>44</v>
      </c>
      <c r="G21" s="44">
        <v>277191</v>
      </c>
      <c r="H21" s="44">
        <v>0</v>
      </c>
      <c r="I21" s="90">
        <f>G21+H21</f>
        <v>277191</v>
      </c>
      <c r="J21" s="90"/>
    </row>
  </sheetData>
  <sheetProtection/>
  <mergeCells count="41">
    <mergeCell ref="D19:E19"/>
    <mergeCell ref="D20:E20"/>
    <mergeCell ref="D21:E21"/>
    <mergeCell ref="I19:J19"/>
    <mergeCell ref="I20:J20"/>
    <mergeCell ref="I21:J21"/>
    <mergeCell ref="B17:E17"/>
    <mergeCell ref="F17:J17"/>
    <mergeCell ref="B18:F18"/>
    <mergeCell ref="I18:J18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B2:G2"/>
    <mergeCell ref="H2:J2"/>
    <mergeCell ref="C3:D3"/>
    <mergeCell ref="I3:J3"/>
    <mergeCell ref="C4:D4"/>
    <mergeCell ref="I4:J4"/>
    <mergeCell ref="A1:N1"/>
  </mergeCells>
  <printOptions/>
  <pageMargins left="0.5118110236220472" right="0.5118110236220472" top="1.04" bottom="0.7480314960629921" header="0.47" footer="0.31496062992125984"/>
  <pageSetup horizontalDpi="600" verticalDpi="600" orientation="landscape" paperSize="9" r:id="rId1"/>
  <headerFooter>
    <oddHeader>&amp;R&amp;"Arial,Pogrubiony"&amp;10Załącznik Nr 1&amp;"Arial,Normalny" do Zarządzenia Nr 69/2015
Burmistrza Miasta Radziejów z dnia 21 października 2015 roku
w sprawie zmian w budżecie Miasta Radziejów na 2015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7">
      <selection activeCell="H34" sqref="H34"/>
    </sheetView>
  </sheetViews>
  <sheetFormatPr defaultColWidth="9.33203125" defaultRowHeight="12.75"/>
  <cols>
    <col min="1" max="1" width="1.3359375" style="46" customWidth="1"/>
    <col min="2" max="2" width="10.16015625" style="46" customWidth="1"/>
    <col min="3" max="3" width="11.5" style="46" customWidth="1"/>
    <col min="4" max="4" width="1.171875" style="46" customWidth="1"/>
    <col min="5" max="5" width="12.66015625" style="46" customWidth="1"/>
    <col min="6" max="6" width="70.16015625" style="46" customWidth="1"/>
    <col min="7" max="8" width="21.33203125" style="46" customWidth="1"/>
    <col min="9" max="9" width="9.83203125" style="46" customWidth="1"/>
    <col min="10" max="10" width="12.5" style="46" customWidth="1"/>
    <col min="11" max="16384" width="9.33203125" style="46" customWidth="1"/>
  </cols>
  <sheetData>
    <row r="1" spans="1:10" ht="29.25" customHeight="1">
      <c r="A1" s="91" t="s">
        <v>41</v>
      </c>
      <c r="B1" s="91"/>
      <c r="C1" s="91"/>
      <c r="D1" s="91"/>
      <c r="E1" s="91"/>
      <c r="F1" s="91"/>
      <c r="G1" s="91"/>
      <c r="H1" s="91"/>
      <c r="I1" s="91"/>
      <c r="J1" s="91"/>
    </row>
    <row r="2" spans="2:10" ht="11.25" customHeight="1">
      <c r="B2" s="79"/>
      <c r="C2" s="79"/>
      <c r="D2" s="79"/>
      <c r="E2" s="79"/>
      <c r="F2" s="79"/>
      <c r="G2" s="79"/>
      <c r="H2" s="80"/>
      <c r="I2" s="80"/>
      <c r="J2" s="80"/>
    </row>
    <row r="3" spans="2:10" ht="21" customHeight="1">
      <c r="B3" s="35" t="s">
        <v>0</v>
      </c>
      <c r="C3" s="81" t="s">
        <v>1</v>
      </c>
      <c r="D3" s="81"/>
      <c r="E3" s="35" t="s">
        <v>2</v>
      </c>
      <c r="F3" s="35" t="s">
        <v>3</v>
      </c>
      <c r="G3" s="35" t="s">
        <v>4</v>
      </c>
      <c r="H3" s="35" t="s">
        <v>5</v>
      </c>
      <c r="I3" s="81" t="s">
        <v>6</v>
      </c>
      <c r="J3" s="81"/>
    </row>
    <row r="4" spans="2:10" ht="19.5" customHeight="1">
      <c r="B4" s="36" t="s">
        <v>130</v>
      </c>
      <c r="C4" s="82"/>
      <c r="D4" s="82"/>
      <c r="E4" s="36"/>
      <c r="F4" s="37" t="s">
        <v>131</v>
      </c>
      <c r="G4" s="38" t="s">
        <v>132</v>
      </c>
      <c r="H4" s="38" t="s">
        <v>9</v>
      </c>
      <c r="I4" s="83" t="s">
        <v>132</v>
      </c>
      <c r="J4" s="83"/>
    </row>
    <row r="5" spans="2:10" ht="16.5" customHeight="1">
      <c r="B5" s="47"/>
      <c r="C5" s="85" t="s">
        <v>133</v>
      </c>
      <c r="D5" s="85"/>
      <c r="E5" s="48"/>
      <c r="F5" s="40" t="s">
        <v>134</v>
      </c>
      <c r="G5" s="41" t="s">
        <v>135</v>
      </c>
      <c r="H5" s="41" t="s">
        <v>9</v>
      </c>
      <c r="I5" s="86" t="s">
        <v>135</v>
      </c>
      <c r="J5" s="86"/>
    </row>
    <row r="6" spans="2:10" ht="16.5" customHeight="1">
      <c r="B6" s="42"/>
      <c r="C6" s="87"/>
      <c r="D6" s="87"/>
      <c r="E6" s="39" t="s">
        <v>27</v>
      </c>
      <c r="F6" s="40" t="s">
        <v>136</v>
      </c>
      <c r="G6" s="41" t="s">
        <v>137</v>
      </c>
      <c r="H6" s="41" t="s">
        <v>138</v>
      </c>
      <c r="I6" s="86" t="s">
        <v>9</v>
      </c>
      <c r="J6" s="86"/>
    </row>
    <row r="7" spans="2:10" ht="16.5" customHeight="1">
      <c r="B7" s="42"/>
      <c r="C7" s="87"/>
      <c r="D7" s="87"/>
      <c r="E7" s="39" t="s">
        <v>28</v>
      </c>
      <c r="F7" s="40" t="s">
        <v>139</v>
      </c>
      <c r="G7" s="41" t="s">
        <v>140</v>
      </c>
      <c r="H7" s="41" t="s">
        <v>141</v>
      </c>
      <c r="I7" s="86" t="s">
        <v>9</v>
      </c>
      <c r="J7" s="86"/>
    </row>
    <row r="8" spans="2:10" ht="16.5" customHeight="1">
      <c r="B8" s="42"/>
      <c r="C8" s="87"/>
      <c r="D8" s="87"/>
      <c r="E8" s="39" t="s">
        <v>142</v>
      </c>
      <c r="F8" s="40" t="s">
        <v>143</v>
      </c>
      <c r="G8" s="41" t="s">
        <v>144</v>
      </c>
      <c r="H8" s="41" t="s">
        <v>145</v>
      </c>
      <c r="I8" s="86" t="s">
        <v>9</v>
      </c>
      <c r="J8" s="86"/>
    </row>
    <row r="9" spans="2:10" ht="16.5" customHeight="1">
      <c r="B9" s="42"/>
      <c r="C9" s="87"/>
      <c r="D9" s="87"/>
      <c r="E9" s="39" t="s">
        <v>29</v>
      </c>
      <c r="F9" s="40" t="s">
        <v>49</v>
      </c>
      <c r="G9" s="41" t="s">
        <v>146</v>
      </c>
      <c r="H9" s="41" t="s">
        <v>147</v>
      </c>
      <c r="I9" s="86" t="s">
        <v>148</v>
      </c>
      <c r="J9" s="86"/>
    </row>
    <row r="10" spans="2:10" ht="19.5" customHeight="1">
      <c r="B10" s="36" t="s">
        <v>149</v>
      </c>
      <c r="C10" s="82"/>
      <c r="D10" s="82"/>
      <c r="E10" s="36"/>
      <c r="F10" s="37" t="s">
        <v>150</v>
      </c>
      <c r="G10" s="38" t="s">
        <v>151</v>
      </c>
      <c r="H10" s="38" t="s">
        <v>9</v>
      </c>
      <c r="I10" s="83" t="s">
        <v>151</v>
      </c>
      <c r="J10" s="83"/>
    </row>
    <row r="11" spans="2:10" ht="16.5" customHeight="1">
      <c r="B11" s="47"/>
      <c r="C11" s="85" t="s">
        <v>152</v>
      </c>
      <c r="D11" s="85"/>
      <c r="E11" s="48"/>
      <c r="F11" s="40" t="s">
        <v>153</v>
      </c>
      <c r="G11" s="41" t="s">
        <v>154</v>
      </c>
      <c r="H11" s="41" t="s">
        <v>9</v>
      </c>
      <c r="I11" s="86" t="s">
        <v>154</v>
      </c>
      <c r="J11" s="86"/>
    </row>
    <row r="12" spans="2:10" ht="16.5" customHeight="1">
      <c r="B12" s="42"/>
      <c r="C12" s="87"/>
      <c r="D12" s="87"/>
      <c r="E12" s="39" t="s">
        <v>142</v>
      </c>
      <c r="F12" s="40" t="s">
        <v>143</v>
      </c>
      <c r="G12" s="41" t="s">
        <v>58</v>
      </c>
      <c r="H12" s="41" t="s">
        <v>57</v>
      </c>
      <c r="I12" s="86" t="s">
        <v>9</v>
      </c>
      <c r="J12" s="86"/>
    </row>
    <row r="13" spans="2:10" ht="16.5" customHeight="1">
      <c r="B13" s="42"/>
      <c r="C13" s="87"/>
      <c r="D13" s="87"/>
      <c r="E13" s="39" t="s">
        <v>30</v>
      </c>
      <c r="F13" s="40" t="s">
        <v>42</v>
      </c>
      <c r="G13" s="41" t="s">
        <v>155</v>
      </c>
      <c r="H13" s="41" t="s">
        <v>58</v>
      </c>
      <c r="I13" s="86" t="s">
        <v>156</v>
      </c>
      <c r="J13" s="86"/>
    </row>
    <row r="14" spans="2:10" ht="19.5" customHeight="1">
      <c r="B14" s="36" t="s">
        <v>157</v>
      </c>
      <c r="C14" s="82"/>
      <c r="D14" s="82"/>
      <c r="E14" s="36"/>
      <c r="F14" s="37" t="s">
        <v>158</v>
      </c>
      <c r="G14" s="38" t="s">
        <v>159</v>
      </c>
      <c r="H14" s="38" t="s">
        <v>9</v>
      </c>
      <c r="I14" s="83" t="s">
        <v>159</v>
      </c>
      <c r="J14" s="83"/>
    </row>
    <row r="15" spans="2:10" ht="16.5" customHeight="1">
      <c r="B15" s="47"/>
      <c r="C15" s="85" t="s">
        <v>160</v>
      </c>
      <c r="D15" s="85"/>
      <c r="E15" s="48"/>
      <c r="F15" s="40" t="s">
        <v>161</v>
      </c>
      <c r="G15" s="41" t="s">
        <v>162</v>
      </c>
      <c r="H15" s="41" t="s">
        <v>72</v>
      </c>
      <c r="I15" s="86" t="s">
        <v>163</v>
      </c>
      <c r="J15" s="86"/>
    </row>
    <row r="16" spans="2:10" ht="16.5" customHeight="1">
      <c r="B16" s="42"/>
      <c r="C16" s="87"/>
      <c r="D16" s="87"/>
      <c r="E16" s="39" t="s">
        <v>164</v>
      </c>
      <c r="F16" s="40" t="s">
        <v>165</v>
      </c>
      <c r="G16" s="41" t="s">
        <v>58</v>
      </c>
      <c r="H16" s="41" t="s">
        <v>72</v>
      </c>
      <c r="I16" s="86" t="s">
        <v>78</v>
      </c>
      <c r="J16" s="86"/>
    </row>
    <row r="17" spans="2:10" ht="16.5" customHeight="1">
      <c r="B17" s="47"/>
      <c r="C17" s="85" t="s">
        <v>166</v>
      </c>
      <c r="D17" s="85"/>
      <c r="E17" s="48"/>
      <c r="F17" s="40" t="s">
        <v>48</v>
      </c>
      <c r="G17" s="41" t="s">
        <v>167</v>
      </c>
      <c r="H17" s="41" t="s">
        <v>78</v>
      </c>
      <c r="I17" s="86" t="s">
        <v>168</v>
      </c>
      <c r="J17" s="86"/>
    </row>
    <row r="18" spans="2:10" ht="16.5" customHeight="1">
      <c r="B18" s="42"/>
      <c r="C18" s="87"/>
      <c r="D18" s="87"/>
      <c r="E18" s="39" t="s">
        <v>164</v>
      </c>
      <c r="F18" s="40" t="s">
        <v>165</v>
      </c>
      <c r="G18" s="41" t="s">
        <v>169</v>
      </c>
      <c r="H18" s="41" t="s">
        <v>57</v>
      </c>
      <c r="I18" s="86" t="s">
        <v>170</v>
      </c>
      <c r="J18" s="86"/>
    </row>
    <row r="19" spans="2:10" ht="16.5" customHeight="1">
      <c r="B19" s="42"/>
      <c r="C19" s="87"/>
      <c r="D19" s="87"/>
      <c r="E19" s="39" t="s">
        <v>29</v>
      </c>
      <c r="F19" s="40" t="s">
        <v>49</v>
      </c>
      <c r="G19" s="41" t="s">
        <v>171</v>
      </c>
      <c r="H19" s="41" t="s">
        <v>172</v>
      </c>
      <c r="I19" s="86" t="s">
        <v>173</v>
      </c>
      <c r="J19" s="86"/>
    </row>
    <row r="20" spans="2:10" ht="24" customHeight="1">
      <c r="B20" s="36" t="s">
        <v>90</v>
      </c>
      <c r="C20" s="82"/>
      <c r="D20" s="82"/>
      <c r="E20" s="36"/>
      <c r="F20" s="37" t="s">
        <v>91</v>
      </c>
      <c r="G20" s="38" t="s">
        <v>92</v>
      </c>
      <c r="H20" s="38" t="s">
        <v>93</v>
      </c>
      <c r="I20" s="83" t="s">
        <v>94</v>
      </c>
      <c r="J20" s="83"/>
    </row>
    <row r="21" spans="2:10" ht="16.5" customHeight="1">
      <c r="B21" s="47"/>
      <c r="C21" s="85" t="s">
        <v>95</v>
      </c>
      <c r="D21" s="85"/>
      <c r="E21" s="48"/>
      <c r="F21" s="40" t="s">
        <v>96</v>
      </c>
      <c r="G21" s="41" t="s">
        <v>97</v>
      </c>
      <c r="H21" s="41" t="s">
        <v>93</v>
      </c>
      <c r="I21" s="86" t="s">
        <v>98</v>
      </c>
      <c r="J21" s="86"/>
    </row>
    <row r="22" spans="2:10" ht="16.5" customHeight="1">
      <c r="B22" s="42"/>
      <c r="C22" s="87"/>
      <c r="D22" s="87"/>
      <c r="E22" s="39" t="s">
        <v>174</v>
      </c>
      <c r="F22" s="40" t="s">
        <v>175</v>
      </c>
      <c r="G22" s="41" t="s">
        <v>9</v>
      </c>
      <c r="H22" s="41" t="s">
        <v>93</v>
      </c>
      <c r="I22" s="86" t="s">
        <v>93</v>
      </c>
      <c r="J22" s="86"/>
    </row>
    <row r="23" spans="2:10" ht="16.5" customHeight="1">
      <c r="B23" s="42"/>
      <c r="C23" s="87"/>
      <c r="D23" s="87"/>
      <c r="E23" s="39" t="s">
        <v>29</v>
      </c>
      <c r="F23" s="40" t="s">
        <v>49</v>
      </c>
      <c r="G23" s="41" t="s">
        <v>176</v>
      </c>
      <c r="H23" s="41" t="s">
        <v>177</v>
      </c>
      <c r="I23" s="86" t="s">
        <v>178</v>
      </c>
      <c r="J23" s="86"/>
    </row>
    <row r="24" spans="2:10" ht="16.5" customHeight="1">
      <c r="B24" s="42"/>
      <c r="C24" s="87"/>
      <c r="D24" s="87"/>
      <c r="E24" s="39" t="s">
        <v>30</v>
      </c>
      <c r="F24" s="40" t="s">
        <v>42</v>
      </c>
      <c r="G24" s="41" t="s">
        <v>179</v>
      </c>
      <c r="H24" s="41" t="s">
        <v>180</v>
      </c>
      <c r="I24" s="86" t="s">
        <v>181</v>
      </c>
      <c r="J24" s="86"/>
    </row>
    <row r="25" spans="2:10" ht="16.5" customHeight="1">
      <c r="B25" s="42"/>
      <c r="C25" s="87"/>
      <c r="D25" s="87"/>
      <c r="E25" s="39" t="s">
        <v>182</v>
      </c>
      <c r="F25" s="40" t="s">
        <v>183</v>
      </c>
      <c r="G25" s="41" t="s">
        <v>184</v>
      </c>
      <c r="H25" s="41" t="s">
        <v>185</v>
      </c>
      <c r="I25" s="86" t="s">
        <v>186</v>
      </c>
      <c r="J25" s="86"/>
    </row>
    <row r="26" spans="2:10" ht="19.5" customHeight="1">
      <c r="B26" s="36" t="s">
        <v>59</v>
      </c>
      <c r="C26" s="82"/>
      <c r="D26" s="82"/>
      <c r="E26" s="36"/>
      <c r="F26" s="37" t="s">
        <v>60</v>
      </c>
      <c r="G26" s="38" t="s">
        <v>61</v>
      </c>
      <c r="H26" s="38" t="s">
        <v>100</v>
      </c>
      <c r="I26" s="83" t="s">
        <v>187</v>
      </c>
      <c r="J26" s="83"/>
    </row>
    <row r="27" spans="2:10" ht="16.5" customHeight="1">
      <c r="B27" s="47"/>
      <c r="C27" s="85" t="s">
        <v>102</v>
      </c>
      <c r="D27" s="85"/>
      <c r="E27" s="48"/>
      <c r="F27" s="40" t="s">
        <v>103</v>
      </c>
      <c r="G27" s="41" t="s">
        <v>188</v>
      </c>
      <c r="H27" s="41" t="s">
        <v>307</v>
      </c>
      <c r="I27" s="86" t="s">
        <v>308</v>
      </c>
      <c r="J27" s="86"/>
    </row>
    <row r="28" spans="2:10" ht="16.5" customHeight="1">
      <c r="B28" s="42"/>
      <c r="C28" s="87"/>
      <c r="D28" s="87"/>
      <c r="E28" s="39" t="s">
        <v>29</v>
      </c>
      <c r="F28" s="40" t="s">
        <v>49</v>
      </c>
      <c r="G28" s="41" t="s">
        <v>189</v>
      </c>
      <c r="H28" s="41" t="s">
        <v>309</v>
      </c>
      <c r="I28" s="86" t="s">
        <v>310</v>
      </c>
      <c r="J28" s="86"/>
    </row>
    <row r="29" spans="2:10" ht="16.5" customHeight="1">
      <c r="B29" s="42"/>
      <c r="C29" s="87"/>
      <c r="D29" s="87"/>
      <c r="E29" s="39" t="s">
        <v>190</v>
      </c>
      <c r="F29" s="40" t="s">
        <v>191</v>
      </c>
      <c r="G29" s="41" t="s">
        <v>192</v>
      </c>
      <c r="H29" s="41" t="s">
        <v>311</v>
      </c>
      <c r="I29" s="86" t="s">
        <v>312</v>
      </c>
      <c r="J29" s="86"/>
    </row>
    <row r="30" spans="2:10" ht="16.5" customHeight="1">
      <c r="B30" s="47"/>
      <c r="C30" s="85" t="s">
        <v>63</v>
      </c>
      <c r="D30" s="85"/>
      <c r="E30" s="48"/>
      <c r="F30" s="40" t="s">
        <v>64</v>
      </c>
      <c r="G30" s="41" t="s">
        <v>74</v>
      </c>
      <c r="H30" s="41" t="s">
        <v>9</v>
      </c>
      <c r="I30" s="86" t="s">
        <v>74</v>
      </c>
      <c r="J30" s="86"/>
    </row>
    <row r="31" spans="2:10" ht="16.5" customHeight="1">
      <c r="B31" s="42"/>
      <c r="C31" s="87"/>
      <c r="D31" s="87"/>
      <c r="E31" s="39" t="s">
        <v>29</v>
      </c>
      <c r="F31" s="40" t="s">
        <v>49</v>
      </c>
      <c r="G31" s="41" t="s">
        <v>75</v>
      </c>
      <c r="H31" s="41" t="s">
        <v>193</v>
      </c>
      <c r="I31" s="86" t="s">
        <v>194</v>
      </c>
      <c r="J31" s="86"/>
    </row>
    <row r="32" spans="2:10" ht="16.5" customHeight="1">
      <c r="B32" s="42"/>
      <c r="C32" s="87"/>
      <c r="D32" s="87"/>
      <c r="E32" s="39" t="s">
        <v>50</v>
      </c>
      <c r="F32" s="40" t="s">
        <v>51</v>
      </c>
      <c r="G32" s="41" t="s">
        <v>77</v>
      </c>
      <c r="H32" s="41" t="s">
        <v>195</v>
      </c>
      <c r="I32" s="86" t="s">
        <v>196</v>
      </c>
      <c r="J32" s="86"/>
    </row>
    <row r="33" spans="2:10" ht="16.5" customHeight="1">
      <c r="B33" s="47"/>
      <c r="C33" s="85" t="s">
        <v>65</v>
      </c>
      <c r="D33" s="85"/>
      <c r="E33" s="48"/>
      <c r="F33" s="40" t="s">
        <v>66</v>
      </c>
      <c r="G33" s="41" t="s">
        <v>67</v>
      </c>
      <c r="H33" s="41" t="s">
        <v>318</v>
      </c>
      <c r="I33" s="86" t="s">
        <v>313</v>
      </c>
      <c r="J33" s="86"/>
    </row>
    <row r="34" spans="2:10" ht="16.5" customHeight="1">
      <c r="B34" s="42"/>
      <c r="C34" s="87"/>
      <c r="D34" s="87"/>
      <c r="E34" s="39" t="s">
        <v>29</v>
      </c>
      <c r="F34" s="40" t="s">
        <v>49</v>
      </c>
      <c r="G34" s="41" t="s">
        <v>79</v>
      </c>
      <c r="H34" s="41" t="s">
        <v>314</v>
      </c>
      <c r="I34" s="86" t="s">
        <v>315</v>
      </c>
      <c r="J34" s="86"/>
    </row>
    <row r="35" spans="2:10" ht="16.5" customHeight="1">
      <c r="B35" s="42"/>
      <c r="C35" s="87"/>
      <c r="D35" s="87"/>
      <c r="E35" s="39" t="s">
        <v>190</v>
      </c>
      <c r="F35" s="40" t="s">
        <v>191</v>
      </c>
      <c r="G35" s="41" t="s">
        <v>197</v>
      </c>
      <c r="H35" s="41" t="s">
        <v>316</v>
      </c>
      <c r="I35" s="86" t="s">
        <v>317</v>
      </c>
      <c r="J35" s="86"/>
    </row>
    <row r="36" spans="2:10" ht="16.5" customHeight="1">
      <c r="B36" s="47"/>
      <c r="C36" s="85" t="s">
        <v>198</v>
      </c>
      <c r="D36" s="85"/>
      <c r="E36" s="48"/>
      <c r="F36" s="40" t="s">
        <v>199</v>
      </c>
      <c r="G36" s="41" t="s">
        <v>200</v>
      </c>
      <c r="H36" s="41" t="s">
        <v>9</v>
      </c>
      <c r="I36" s="86" t="s">
        <v>200</v>
      </c>
      <c r="J36" s="86"/>
    </row>
    <row r="37" spans="2:10" ht="16.5" customHeight="1">
      <c r="B37" s="42"/>
      <c r="C37" s="87"/>
      <c r="D37" s="87"/>
      <c r="E37" s="39" t="s">
        <v>201</v>
      </c>
      <c r="F37" s="40" t="s">
        <v>202</v>
      </c>
      <c r="G37" s="41" t="s">
        <v>203</v>
      </c>
      <c r="H37" s="41" t="s">
        <v>72</v>
      </c>
      <c r="I37" s="86" t="s">
        <v>204</v>
      </c>
      <c r="J37" s="86"/>
    </row>
    <row r="38" spans="2:10" ht="16.5" customHeight="1">
      <c r="B38" s="42"/>
      <c r="C38" s="87"/>
      <c r="D38" s="87"/>
      <c r="E38" s="39" t="s">
        <v>84</v>
      </c>
      <c r="F38" s="40" t="s">
        <v>85</v>
      </c>
      <c r="G38" s="41" t="s">
        <v>205</v>
      </c>
      <c r="H38" s="41" t="s">
        <v>78</v>
      </c>
      <c r="I38" s="86" t="s">
        <v>206</v>
      </c>
      <c r="J38" s="86"/>
    </row>
    <row r="39" spans="2:10" ht="44.25" customHeight="1">
      <c r="B39" s="47"/>
      <c r="C39" s="85" t="s">
        <v>112</v>
      </c>
      <c r="D39" s="85"/>
      <c r="E39" s="48"/>
      <c r="F39" s="40" t="s">
        <v>113</v>
      </c>
      <c r="G39" s="41" t="s">
        <v>207</v>
      </c>
      <c r="H39" s="41" t="s">
        <v>115</v>
      </c>
      <c r="I39" s="86" t="s">
        <v>208</v>
      </c>
      <c r="J39" s="86"/>
    </row>
    <row r="40" spans="2:10" ht="16.5" customHeight="1">
      <c r="B40" s="42"/>
      <c r="C40" s="87"/>
      <c r="D40" s="87"/>
      <c r="E40" s="39" t="s">
        <v>29</v>
      </c>
      <c r="F40" s="40" t="s">
        <v>49</v>
      </c>
      <c r="G40" s="41" t="s">
        <v>209</v>
      </c>
      <c r="H40" s="41" t="s">
        <v>210</v>
      </c>
      <c r="I40" s="86" t="s">
        <v>211</v>
      </c>
      <c r="J40" s="86"/>
    </row>
    <row r="41" spans="2:10" ht="16.5" customHeight="1">
      <c r="B41" s="42"/>
      <c r="C41" s="87"/>
      <c r="D41" s="87"/>
      <c r="E41" s="39" t="s">
        <v>190</v>
      </c>
      <c r="F41" s="40" t="s">
        <v>191</v>
      </c>
      <c r="G41" s="41" t="s">
        <v>212</v>
      </c>
      <c r="H41" s="41" t="s">
        <v>213</v>
      </c>
      <c r="I41" s="86" t="s">
        <v>214</v>
      </c>
      <c r="J41" s="86"/>
    </row>
    <row r="42" spans="2:10" ht="19.5" customHeight="1">
      <c r="B42" s="36" t="s">
        <v>7</v>
      </c>
      <c r="C42" s="82"/>
      <c r="D42" s="82"/>
      <c r="E42" s="36"/>
      <c r="F42" s="37" t="s">
        <v>8</v>
      </c>
      <c r="G42" s="38" t="s">
        <v>80</v>
      </c>
      <c r="H42" s="38" t="s">
        <v>9</v>
      </c>
      <c r="I42" s="83" t="s">
        <v>80</v>
      </c>
      <c r="J42" s="83"/>
    </row>
    <row r="43" spans="2:10" ht="24.75" customHeight="1">
      <c r="B43" s="47"/>
      <c r="C43" s="85" t="s">
        <v>25</v>
      </c>
      <c r="D43" s="85"/>
      <c r="E43" s="48"/>
      <c r="F43" s="40" t="s">
        <v>215</v>
      </c>
      <c r="G43" s="41" t="s">
        <v>216</v>
      </c>
      <c r="H43" s="41" t="s">
        <v>178</v>
      </c>
      <c r="I43" s="86" t="s">
        <v>217</v>
      </c>
      <c r="J43" s="86"/>
    </row>
    <row r="44" spans="2:10" ht="16.5" customHeight="1">
      <c r="B44" s="42"/>
      <c r="C44" s="87"/>
      <c r="D44" s="87"/>
      <c r="E44" s="39" t="s">
        <v>24</v>
      </c>
      <c r="F44" s="40" t="s">
        <v>218</v>
      </c>
      <c r="G44" s="41" t="s">
        <v>219</v>
      </c>
      <c r="H44" s="41" t="s">
        <v>53</v>
      </c>
      <c r="I44" s="86" t="s">
        <v>220</v>
      </c>
      <c r="J44" s="86"/>
    </row>
    <row r="45" spans="2:10" ht="16.5" customHeight="1">
      <c r="B45" s="42"/>
      <c r="C45" s="87"/>
      <c r="D45" s="87"/>
      <c r="E45" s="39" t="s">
        <v>27</v>
      </c>
      <c r="F45" s="40" t="s">
        <v>136</v>
      </c>
      <c r="G45" s="41" t="s">
        <v>221</v>
      </c>
      <c r="H45" s="41" t="s">
        <v>222</v>
      </c>
      <c r="I45" s="86" t="s">
        <v>223</v>
      </c>
      <c r="J45" s="86"/>
    </row>
    <row r="46" spans="2:10" ht="16.5" customHeight="1">
      <c r="B46" s="42"/>
      <c r="C46" s="87"/>
      <c r="D46" s="87"/>
      <c r="E46" s="39" t="s">
        <v>28</v>
      </c>
      <c r="F46" s="40" t="s">
        <v>139</v>
      </c>
      <c r="G46" s="41" t="s">
        <v>224</v>
      </c>
      <c r="H46" s="41" t="s">
        <v>225</v>
      </c>
      <c r="I46" s="86" t="s">
        <v>226</v>
      </c>
      <c r="J46" s="86"/>
    </row>
    <row r="47" spans="2:10" ht="16.5" customHeight="1">
      <c r="B47" s="47"/>
      <c r="C47" s="85" t="s">
        <v>81</v>
      </c>
      <c r="D47" s="85"/>
      <c r="E47" s="48"/>
      <c r="F47" s="40" t="s">
        <v>82</v>
      </c>
      <c r="G47" s="41" t="s">
        <v>83</v>
      </c>
      <c r="H47" s="41" t="s">
        <v>227</v>
      </c>
      <c r="I47" s="86" t="s">
        <v>228</v>
      </c>
      <c r="J47" s="86"/>
    </row>
    <row r="48" spans="2:10" ht="16.5" customHeight="1">
      <c r="B48" s="42"/>
      <c r="C48" s="87"/>
      <c r="D48" s="87"/>
      <c r="E48" s="39" t="s">
        <v>24</v>
      </c>
      <c r="F48" s="40" t="s">
        <v>218</v>
      </c>
      <c r="G48" s="41" t="s">
        <v>229</v>
      </c>
      <c r="H48" s="41" t="s">
        <v>230</v>
      </c>
      <c r="I48" s="86" t="s">
        <v>231</v>
      </c>
      <c r="J48" s="86"/>
    </row>
    <row r="49" spans="2:10" ht="16.5" customHeight="1">
      <c r="B49" s="42"/>
      <c r="C49" s="87"/>
      <c r="D49" s="87"/>
      <c r="E49" s="39" t="s">
        <v>27</v>
      </c>
      <c r="F49" s="40" t="s">
        <v>136</v>
      </c>
      <c r="G49" s="41" t="s">
        <v>232</v>
      </c>
      <c r="H49" s="41" t="s">
        <v>233</v>
      </c>
      <c r="I49" s="86" t="s">
        <v>234</v>
      </c>
      <c r="J49" s="86"/>
    </row>
    <row r="50" spans="2:10" ht="16.5" customHeight="1">
      <c r="B50" s="42"/>
      <c r="C50" s="87"/>
      <c r="D50" s="87"/>
      <c r="E50" s="39" t="s">
        <v>28</v>
      </c>
      <c r="F50" s="40" t="s">
        <v>139</v>
      </c>
      <c r="G50" s="41" t="s">
        <v>235</v>
      </c>
      <c r="H50" s="41" t="s">
        <v>236</v>
      </c>
      <c r="I50" s="86" t="s">
        <v>237</v>
      </c>
      <c r="J50" s="86"/>
    </row>
    <row r="51" spans="2:10" ht="16.5" customHeight="1">
      <c r="B51" s="47"/>
      <c r="C51" s="85" t="s">
        <v>238</v>
      </c>
      <c r="D51" s="85"/>
      <c r="E51" s="48"/>
      <c r="F51" s="40" t="s">
        <v>239</v>
      </c>
      <c r="G51" s="41" t="s">
        <v>240</v>
      </c>
      <c r="H51" s="41" t="s">
        <v>241</v>
      </c>
      <c r="I51" s="86" t="s">
        <v>242</v>
      </c>
      <c r="J51" s="86"/>
    </row>
    <row r="52" spans="2:10" ht="16.5" customHeight="1">
      <c r="B52" s="42"/>
      <c r="C52" s="87"/>
      <c r="D52" s="87"/>
      <c r="E52" s="39" t="s">
        <v>24</v>
      </c>
      <c r="F52" s="40" t="s">
        <v>218</v>
      </c>
      <c r="G52" s="41" t="s">
        <v>243</v>
      </c>
      <c r="H52" s="41" t="s">
        <v>244</v>
      </c>
      <c r="I52" s="86" t="s">
        <v>245</v>
      </c>
      <c r="J52" s="86"/>
    </row>
    <row r="53" spans="2:10" ht="16.5" customHeight="1">
      <c r="B53" s="42"/>
      <c r="C53" s="87"/>
      <c r="D53" s="87"/>
      <c r="E53" s="39" t="s">
        <v>27</v>
      </c>
      <c r="F53" s="40" t="s">
        <v>136</v>
      </c>
      <c r="G53" s="41" t="s">
        <v>246</v>
      </c>
      <c r="H53" s="41" t="s">
        <v>247</v>
      </c>
      <c r="I53" s="86" t="s">
        <v>248</v>
      </c>
      <c r="J53" s="86"/>
    </row>
    <row r="54" spans="2:10" ht="16.5" customHeight="1">
      <c r="B54" s="42"/>
      <c r="C54" s="87"/>
      <c r="D54" s="87"/>
      <c r="E54" s="39" t="s">
        <v>28</v>
      </c>
      <c r="F54" s="40" t="s">
        <v>139</v>
      </c>
      <c r="G54" s="41" t="s">
        <v>249</v>
      </c>
      <c r="H54" s="41" t="s">
        <v>250</v>
      </c>
      <c r="I54" s="86" t="s">
        <v>251</v>
      </c>
      <c r="J54" s="86"/>
    </row>
    <row r="55" spans="2:10" ht="19.5" customHeight="1">
      <c r="B55" s="36" t="s">
        <v>117</v>
      </c>
      <c r="C55" s="82"/>
      <c r="D55" s="82"/>
      <c r="E55" s="36"/>
      <c r="F55" s="37" t="s">
        <v>118</v>
      </c>
      <c r="G55" s="38" t="s">
        <v>252</v>
      </c>
      <c r="H55" s="38" t="s">
        <v>120</v>
      </c>
      <c r="I55" s="83" t="s">
        <v>253</v>
      </c>
      <c r="J55" s="83"/>
    </row>
    <row r="56" spans="2:10" ht="16.5" customHeight="1">
      <c r="B56" s="47"/>
      <c r="C56" s="85" t="s">
        <v>122</v>
      </c>
      <c r="D56" s="85"/>
      <c r="E56" s="48"/>
      <c r="F56" s="40" t="s">
        <v>123</v>
      </c>
      <c r="G56" s="41" t="s">
        <v>254</v>
      </c>
      <c r="H56" s="41" t="s">
        <v>120</v>
      </c>
      <c r="I56" s="86" t="s">
        <v>255</v>
      </c>
      <c r="J56" s="86"/>
    </row>
    <row r="57" spans="2:10" ht="16.5" customHeight="1">
      <c r="B57" s="42"/>
      <c r="C57" s="87"/>
      <c r="D57" s="87"/>
      <c r="E57" s="39" t="s">
        <v>256</v>
      </c>
      <c r="F57" s="40" t="s">
        <v>257</v>
      </c>
      <c r="G57" s="41" t="s">
        <v>258</v>
      </c>
      <c r="H57" s="41" t="s">
        <v>120</v>
      </c>
      <c r="I57" s="86" t="s">
        <v>259</v>
      </c>
      <c r="J57" s="86"/>
    </row>
    <row r="58" spans="2:10" ht="19.5" customHeight="1">
      <c r="B58" s="36" t="s">
        <v>54</v>
      </c>
      <c r="C58" s="82"/>
      <c r="D58" s="82"/>
      <c r="E58" s="36"/>
      <c r="F58" s="37" t="s">
        <v>55</v>
      </c>
      <c r="G58" s="38" t="s">
        <v>69</v>
      </c>
      <c r="H58" s="38" t="s">
        <v>9</v>
      </c>
      <c r="I58" s="83" t="s">
        <v>69</v>
      </c>
      <c r="J58" s="83"/>
    </row>
    <row r="59" spans="2:10" ht="16.5" customHeight="1">
      <c r="B59" s="47"/>
      <c r="C59" s="85" t="s">
        <v>260</v>
      </c>
      <c r="D59" s="85"/>
      <c r="E59" s="48"/>
      <c r="F59" s="40" t="s">
        <v>261</v>
      </c>
      <c r="G59" s="41" t="s">
        <v>262</v>
      </c>
      <c r="H59" s="41" t="s">
        <v>9</v>
      </c>
      <c r="I59" s="86" t="s">
        <v>262</v>
      </c>
      <c r="J59" s="86"/>
    </row>
    <row r="60" spans="2:10" ht="16.5" customHeight="1">
      <c r="B60" s="42"/>
      <c r="C60" s="87"/>
      <c r="D60" s="87"/>
      <c r="E60" s="39" t="s">
        <v>27</v>
      </c>
      <c r="F60" s="40" t="s">
        <v>136</v>
      </c>
      <c r="G60" s="41" t="s">
        <v>263</v>
      </c>
      <c r="H60" s="41" t="s">
        <v>264</v>
      </c>
      <c r="I60" s="86" t="s">
        <v>9</v>
      </c>
      <c r="J60" s="86"/>
    </row>
    <row r="61" spans="2:10" ht="16.5" customHeight="1">
      <c r="B61" s="42"/>
      <c r="C61" s="87"/>
      <c r="D61" s="87"/>
      <c r="E61" s="39" t="s">
        <v>28</v>
      </c>
      <c r="F61" s="40" t="s">
        <v>139</v>
      </c>
      <c r="G61" s="41" t="s">
        <v>265</v>
      </c>
      <c r="H61" s="41" t="s">
        <v>266</v>
      </c>
      <c r="I61" s="86" t="s">
        <v>9</v>
      </c>
      <c r="J61" s="86"/>
    </row>
    <row r="62" spans="2:10" ht="16.5" customHeight="1">
      <c r="B62" s="42"/>
      <c r="C62" s="87"/>
      <c r="D62" s="87"/>
      <c r="E62" s="39" t="s">
        <v>142</v>
      </c>
      <c r="F62" s="40" t="s">
        <v>143</v>
      </c>
      <c r="G62" s="41" t="s">
        <v>62</v>
      </c>
      <c r="H62" s="41" t="s">
        <v>73</v>
      </c>
      <c r="I62" s="86" t="s">
        <v>9</v>
      </c>
      <c r="J62" s="86"/>
    </row>
    <row r="63" spans="2:10" ht="16.5" customHeight="1">
      <c r="B63" s="42"/>
      <c r="C63" s="87"/>
      <c r="D63" s="87"/>
      <c r="E63" s="39" t="s">
        <v>50</v>
      </c>
      <c r="F63" s="40" t="s">
        <v>51</v>
      </c>
      <c r="G63" s="41" t="s">
        <v>70</v>
      </c>
      <c r="H63" s="41" t="s">
        <v>57</v>
      </c>
      <c r="I63" s="86" t="s">
        <v>58</v>
      </c>
      <c r="J63" s="86"/>
    </row>
    <row r="64" spans="2:10" ht="16.5" customHeight="1">
      <c r="B64" s="42"/>
      <c r="C64" s="87"/>
      <c r="D64" s="87"/>
      <c r="E64" s="39" t="s">
        <v>30</v>
      </c>
      <c r="F64" s="40" t="s">
        <v>42</v>
      </c>
      <c r="G64" s="41" t="s">
        <v>267</v>
      </c>
      <c r="H64" s="41" t="s">
        <v>268</v>
      </c>
      <c r="I64" s="86" t="s">
        <v>269</v>
      </c>
      <c r="J64" s="86"/>
    </row>
    <row r="65" spans="2:10" ht="16.5" customHeight="1">
      <c r="B65" s="47"/>
      <c r="C65" s="85" t="s">
        <v>270</v>
      </c>
      <c r="D65" s="85"/>
      <c r="E65" s="48"/>
      <c r="F65" s="40" t="s">
        <v>271</v>
      </c>
      <c r="G65" s="41" t="s">
        <v>272</v>
      </c>
      <c r="H65" s="41" t="s">
        <v>9</v>
      </c>
      <c r="I65" s="86" t="s">
        <v>272</v>
      </c>
      <c r="J65" s="86"/>
    </row>
    <row r="66" spans="2:10" ht="16.5" customHeight="1">
      <c r="B66" s="42"/>
      <c r="C66" s="87"/>
      <c r="D66" s="87"/>
      <c r="E66" s="39" t="s">
        <v>24</v>
      </c>
      <c r="F66" s="40" t="s">
        <v>218</v>
      </c>
      <c r="G66" s="41" t="s">
        <v>273</v>
      </c>
      <c r="H66" s="41" t="s">
        <v>88</v>
      </c>
      <c r="I66" s="86" t="s">
        <v>274</v>
      </c>
      <c r="J66" s="86"/>
    </row>
    <row r="67" spans="2:10" ht="16.5" customHeight="1">
      <c r="B67" s="42"/>
      <c r="C67" s="87"/>
      <c r="D67" s="87"/>
      <c r="E67" s="39" t="s">
        <v>27</v>
      </c>
      <c r="F67" s="40" t="s">
        <v>136</v>
      </c>
      <c r="G67" s="41" t="s">
        <v>275</v>
      </c>
      <c r="H67" s="41" t="s">
        <v>276</v>
      </c>
      <c r="I67" s="86" t="s">
        <v>277</v>
      </c>
      <c r="J67" s="86"/>
    </row>
    <row r="68" spans="2:10" ht="16.5" customHeight="1">
      <c r="B68" s="42"/>
      <c r="C68" s="87"/>
      <c r="D68" s="87"/>
      <c r="E68" s="39" t="s">
        <v>28</v>
      </c>
      <c r="F68" s="40" t="s">
        <v>139</v>
      </c>
      <c r="G68" s="41" t="s">
        <v>278</v>
      </c>
      <c r="H68" s="41" t="s">
        <v>279</v>
      </c>
      <c r="I68" s="86" t="s">
        <v>280</v>
      </c>
      <c r="J68" s="86"/>
    </row>
    <row r="69" spans="2:10" ht="16.5" customHeight="1">
      <c r="B69" s="42"/>
      <c r="C69" s="87"/>
      <c r="D69" s="87"/>
      <c r="E69" s="39" t="s">
        <v>29</v>
      </c>
      <c r="F69" s="40" t="s">
        <v>49</v>
      </c>
      <c r="G69" s="41" t="s">
        <v>56</v>
      </c>
      <c r="H69" s="41" t="s">
        <v>281</v>
      </c>
      <c r="I69" s="86" t="s">
        <v>282</v>
      </c>
      <c r="J69" s="86"/>
    </row>
    <row r="70" spans="2:10" ht="16.5" customHeight="1">
      <c r="B70" s="42"/>
      <c r="C70" s="87"/>
      <c r="D70" s="87"/>
      <c r="E70" s="39" t="s">
        <v>84</v>
      </c>
      <c r="F70" s="40" t="s">
        <v>85</v>
      </c>
      <c r="G70" s="41" t="s">
        <v>53</v>
      </c>
      <c r="H70" s="41" t="s">
        <v>88</v>
      </c>
      <c r="I70" s="86" t="s">
        <v>283</v>
      </c>
      <c r="J70" s="86"/>
    </row>
    <row r="71" spans="2:10" ht="16.5" customHeight="1">
      <c r="B71" s="42"/>
      <c r="C71" s="87"/>
      <c r="D71" s="87"/>
      <c r="E71" s="39" t="s">
        <v>86</v>
      </c>
      <c r="F71" s="40" t="s">
        <v>87</v>
      </c>
      <c r="G71" s="41" t="s">
        <v>284</v>
      </c>
      <c r="H71" s="41" t="s">
        <v>285</v>
      </c>
      <c r="I71" s="86" t="s">
        <v>286</v>
      </c>
      <c r="J71" s="86"/>
    </row>
    <row r="72" spans="2:10" ht="16.5" customHeight="1">
      <c r="B72" s="47"/>
      <c r="C72" s="85" t="s">
        <v>287</v>
      </c>
      <c r="D72" s="85"/>
      <c r="E72" s="48"/>
      <c r="F72" s="40" t="s">
        <v>288</v>
      </c>
      <c r="G72" s="41" t="s">
        <v>289</v>
      </c>
      <c r="H72" s="41" t="s">
        <v>9</v>
      </c>
      <c r="I72" s="86" t="s">
        <v>289</v>
      </c>
      <c r="J72" s="86"/>
    </row>
    <row r="73" spans="2:10" ht="16.5" customHeight="1">
      <c r="B73" s="42"/>
      <c r="C73" s="87"/>
      <c r="D73" s="87"/>
      <c r="E73" s="39" t="s">
        <v>29</v>
      </c>
      <c r="F73" s="40" t="s">
        <v>49</v>
      </c>
      <c r="G73" s="41" t="s">
        <v>126</v>
      </c>
      <c r="H73" s="41" t="s">
        <v>290</v>
      </c>
      <c r="I73" s="86" t="s">
        <v>146</v>
      </c>
      <c r="J73" s="86"/>
    </row>
    <row r="74" spans="2:10" ht="16.5" customHeight="1">
      <c r="B74" s="42"/>
      <c r="C74" s="87"/>
      <c r="D74" s="87"/>
      <c r="E74" s="39" t="s">
        <v>50</v>
      </c>
      <c r="F74" s="40" t="s">
        <v>51</v>
      </c>
      <c r="G74" s="41" t="s">
        <v>291</v>
      </c>
      <c r="H74" s="41" t="s">
        <v>76</v>
      </c>
      <c r="I74" s="86" t="s">
        <v>53</v>
      </c>
      <c r="J74" s="86"/>
    </row>
    <row r="75" spans="2:10" ht="16.5" customHeight="1">
      <c r="B75" s="42"/>
      <c r="C75" s="87"/>
      <c r="D75" s="87"/>
      <c r="E75" s="39" t="s">
        <v>30</v>
      </c>
      <c r="F75" s="40" t="s">
        <v>42</v>
      </c>
      <c r="G75" s="41" t="s">
        <v>292</v>
      </c>
      <c r="H75" s="41" t="s">
        <v>293</v>
      </c>
      <c r="I75" s="86" t="s">
        <v>294</v>
      </c>
      <c r="J75" s="86"/>
    </row>
    <row r="76" spans="2:10" ht="19.5" customHeight="1">
      <c r="B76" s="36" t="s">
        <v>295</v>
      </c>
      <c r="C76" s="82"/>
      <c r="D76" s="82"/>
      <c r="E76" s="36"/>
      <c r="F76" s="37" t="s">
        <v>296</v>
      </c>
      <c r="G76" s="38" t="s">
        <v>297</v>
      </c>
      <c r="H76" s="38" t="s">
        <v>9</v>
      </c>
      <c r="I76" s="83" t="s">
        <v>297</v>
      </c>
      <c r="J76" s="83"/>
    </row>
    <row r="77" spans="2:10" ht="16.5" customHeight="1">
      <c r="B77" s="47"/>
      <c r="C77" s="85" t="s">
        <v>298</v>
      </c>
      <c r="D77" s="85"/>
      <c r="E77" s="48"/>
      <c r="F77" s="40" t="s">
        <v>299</v>
      </c>
      <c r="G77" s="41" t="s">
        <v>300</v>
      </c>
      <c r="H77" s="41" t="s">
        <v>9</v>
      </c>
      <c r="I77" s="86" t="s">
        <v>300</v>
      </c>
      <c r="J77" s="86"/>
    </row>
    <row r="78" spans="2:10" ht="16.5" customHeight="1">
      <c r="B78" s="42"/>
      <c r="C78" s="87"/>
      <c r="D78" s="87"/>
      <c r="E78" s="39" t="s">
        <v>84</v>
      </c>
      <c r="F78" s="40" t="s">
        <v>85</v>
      </c>
      <c r="G78" s="41" t="s">
        <v>301</v>
      </c>
      <c r="H78" s="41" t="s">
        <v>302</v>
      </c>
      <c r="I78" s="86" t="s">
        <v>303</v>
      </c>
      <c r="J78" s="86"/>
    </row>
    <row r="79" spans="2:10" ht="16.5" customHeight="1">
      <c r="B79" s="42"/>
      <c r="C79" s="87"/>
      <c r="D79" s="87"/>
      <c r="E79" s="39" t="s">
        <v>30</v>
      </c>
      <c r="F79" s="40" t="s">
        <v>42</v>
      </c>
      <c r="G79" s="41" t="s">
        <v>68</v>
      </c>
      <c r="H79" s="41" t="s">
        <v>304</v>
      </c>
      <c r="I79" s="86" t="s">
        <v>305</v>
      </c>
      <c r="J79" s="86"/>
    </row>
    <row r="80" spans="2:10" ht="5.25" customHeight="1" hidden="1">
      <c r="B80" s="92"/>
      <c r="C80" s="92"/>
      <c r="D80" s="92"/>
      <c r="E80" s="92"/>
      <c r="F80" s="80"/>
      <c r="G80" s="80"/>
      <c r="H80" s="80"/>
      <c r="I80" s="80"/>
      <c r="J80" s="80"/>
    </row>
    <row r="81" spans="2:10" ht="16.5" customHeight="1">
      <c r="B81" s="93" t="s">
        <v>12</v>
      </c>
      <c r="C81" s="93"/>
      <c r="D81" s="93"/>
      <c r="E81" s="93"/>
      <c r="F81" s="93"/>
      <c r="G81" s="45" t="s">
        <v>89</v>
      </c>
      <c r="H81" s="45" t="s">
        <v>128</v>
      </c>
      <c r="I81" s="84" t="s">
        <v>306</v>
      </c>
      <c r="J81" s="84"/>
    </row>
    <row r="82" spans="2:10" ht="12.75">
      <c r="B82" s="54"/>
      <c r="C82" s="54"/>
      <c r="D82" s="88"/>
      <c r="E82" s="89"/>
      <c r="F82" s="75" t="s">
        <v>20</v>
      </c>
      <c r="G82" s="54"/>
      <c r="H82" s="54"/>
      <c r="I82" s="88"/>
      <c r="J82" s="89"/>
    </row>
    <row r="83" spans="2:10" ht="12.75">
      <c r="B83" s="54"/>
      <c r="C83" s="54"/>
      <c r="D83" s="88"/>
      <c r="E83" s="89"/>
      <c r="F83" s="43" t="s">
        <v>45</v>
      </c>
      <c r="G83" s="44">
        <v>17336257.3</v>
      </c>
      <c r="H83" s="44">
        <v>35806.11</v>
      </c>
      <c r="I83" s="90">
        <f>G83+H83</f>
        <v>17372063.41</v>
      </c>
      <c r="J83" s="90"/>
    </row>
    <row r="84" spans="2:10" ht="12.75">
      <c r="B84" s="54"/>
      <c r="C84" s="54"/>
      <c r="D84" s="88"/>
      <c r="E84" s="89"/>
      <c r="F84" s="43" t="s">
        <v>46</v>
      </c>
      <c r="G84" s="44">
        <v>2962498</v>
      </c>
      <c r="H84" s="44">
        <v>0</v>
      </c>
      <c r="I84" s="90">
        <f>G84+H84</f>
        <v>2962498</v>
      </c>
      <c r="J84" s="90"/>
    </row>
  </sheetData>
  <sheetProtection/>
  <mergeCells count="167">
    <mergeCell ref="D82:E82"/>
    <mergeCell ref="D83:E83"/>
    <mergeCell ref="D84:E84"/>
    <mergeCell ref="I82:J82"/>
    <mergeCell ref="I83:J83"/>
    <mergeCell ref="I84:J84"/>
    <mergeCell ref="B80:E80"/>
    <mergeCell ref="F80:J80"/>
    <mergeCell ref="B81:F81"/>
    <mergeCell ref="I81:J81"/>
    <mergeCell ref="C77:D77"/>
    <mergeCell ref="I77:J77"/>
    <mergeCell ref="C78:D78"/>
    <mergeCell ref="I78:J78"/>
    <mergeCell ref="C79:D79"/>
    <mergeCell ref="I79:J79"/>
    <mergeCell ref="C74:D74"/>
    <mergeCell ref="I74:J74"/>
    <mergeCell ref="C75:D75"/>
    <mergeCell ref="I75:J75"/>
    <mergeCell ref="C76:D76"/>
    <mergeCell ref="I76:J76"/>
    <mergeCell ref="C71:D71"/>
    <mergeCell ref="I71:J71"/>
    <mergeCell ref="C72:D72"/>
    <mergeCell ref="I72:J72"/>
    <mergeCell ref="C73:D73"/>
    <mergeCell ref="I73:J73"/>
    <mergeCell ref="C68:D68"/>
    <mergeCell ref="I68:J68"/>
    <mergeCell ref="C69:D69"/>
    <mergeCell ref="I69:J69"/>
    <mergeCell ref="C70:D70"/>
    <mergeCell ref="I70:J70"/>
    <mergeCell ref="C65:D65"/>
    <mergeCell ref="I65:J65"/>
    <mergeCell ref="C66:D66"/>
    <mergeCell ref="I66:J66"/>
    <mergeCell ref="C67:D67"/>
    <mergeCell ref="I67:J67"/>
    <mergeCell ref="C62:D62"/>
    <mergeCell ref="I62:J62"/>
    <mergeCell ref="C63:D63"/>
    <mergeCell ref="I63:J63"/>
    <mergeCell ref="C64:D64"/>
    <mergeCell ref="I64:J64"/>
    <mergeCell ref="C59:D59"/>
    <mergeCell ref="I59:J59"/>
    <mergeCell ref="C60:D60"/>
    <mergeCell ref="I60:J60"/>
    <mergeCell ref="C61:D61"/>
    <mergeCell ref="I61:J61"/>
    <mergeCell ref="C56:D56"/>
    <mergeCell ref="I56:J56"/>
    <mergeCell ref="C57:D57"/>
    <mergeCell ref="I57:J57"/>
    <mergeCell ref="C58:D58"/>
    <mergeCell ref="I58:J58"/>
    <mergeCell ref="C53:D53"/>
    <mergeCell ref="I53:J53"/>
    <mergeCell ref="C54:D54"/>
    <mergeCell ref="I54:J54"/>
    <mergeCell ref="C55:D55"/>
    <mergeCell ref="I55:J55"/>
    <mergeCell ref="C50:D50"/>
    <mergeCell ref="I50:J50"/>
    <mergeCell ref="C51:D51"/>
    <mergeCell ref="I51:J51"/>
    <mergeCell ref="C52:D52"/>
    <mergeCell ref="I52:J52"/>
    <mergeCell ref="C47:D47"/>
    <mergeCell ref="I47:J47"/>
    <mergeCell ref="C48:D48"/>
    <mergeCell ref="I48:J48"/>
    <mergeCell ref="C49:D49"/>
    <mergeCell ref="I49:J49"/>
    <mergeCell ref="C44:D44"/>
    <mergeCell ref="I44:J44"/>
    <mergeCell ref="C45:D45"/>
    <mergeCell ref="I45:J45"/>
    <mergeCell ref="C46:D46"/>
    <mergeCell ref="I46:J46"/>
    <mergeCell ref="C41:D41"/>
    <mergeCell ref="I41:J41"/>
    <mergeCell ref="C42:D42"/>
    <mergeCell ref="I42:J42"/>
    <mergeCell ref="C43:D43"/>
    <mergeCell ref="I43:J43"/>
    <mergeCell ref="C38:D38"/>
    <mergeCell ref="I38:J38"/>
    <mergeCell ref="C39:D39"/>
    <mergeCell ref="I39:J39"/>
    <mergeCell ref="C40:D40"/>
    <mergeCell ref="I40:J40"/>
    <mergeCell ref="C35:D35"/>
    <mergeCell ref="I35:J35"/>
    <mergeCell ref="C36:D36"/>
    <mergeCell ref="I36:J36"/>
    <mergeCell ref="C37:D37"/>
    <mergeCell ref="I37:J37"/>
    <mergeCell ref="C32:D32"/>
    <mergeCell ref="I32:J32"/>
    <mergeCell ref="C33:D33"/>
    <mergeCell ref="I33:J33"/>
    <mergeCell ref="C34:D34"/>
    <mergeCell ref="I34:J34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5118110236220472" right="0.5118110236220472" top="1.19" bottom="0.7480314960629921" header="0.58" footer="0.31496062992125984"/>
  <pageSetup horizontalDpi="600" verticalDpi="600" orientation="landscape" paperSize="9" r:id="rId1"/>
  <headerFooter>
    <oddHeader>&amp;R&amp;"Arial,Pogrubiony"&amp;10Załącznik Nr 2&amp;"Arial,Normalny" do Zarządzenia Nr 69/2015
Burmistrza Miasta Radziejów z dnia 21 października 2015 roku
w sprawie zmian w budżecie Miasta Radziejów na 2015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1">
      <selection activeCell="E108" sqref="E108"/>
    </sheetView>
  </sheetViews>
  <sheetFormatPr defaultColWidth="9.33203125" defaultRowHeight="12.75"/>
  <cols>
    <col min="1" max="1" width="7.33203125" style="2" customWidth="1"/>
    <col min="2" max="2" width="11.16015625" style="2" customWidth="1"/>
    <col min="3" max="3" width="8.66015625" style="2" customWidth="1"/>
    <col min="4" max="4" width="16" style="2" customWidth="1"/>
    <col min="5" max="5" width="17.66015625" style="2" customWidth="1"/>
    <col min="6" max="6" width="16.66015625" style="2" customWidth="1"/>
    <col min="7" max="7" width="17.66015625" style="2" customWidth="1"/>
    <col min="8" max="8" width="14.83203125" style="2" customWidth="1"/>
    <col min="9" max="24" width="9.33203125" style="1" customWidth="1"/>
    <col min="25" max="16384" width="9.33203125" style="2" customWidth="1"/>
  </cols>
  <sheetData>
    <row r="1" spans="1:8" ht="55.5" customHeight="1">
      <c r="A1" s="101" t="s">
        <v>13</v>
      </c>
      <c r="B1" s="101"/>
      <c r="C1" s="101"/>
      <c r="D1" s="101"/>
      <c r="E1" s="101"/>
      <c r="F1" s="101"/>
      <c r="G1" s="101"/>
      <c r="H1" s="101"/>
    </row>
    <row r="2" spans="1:8" ht="10.5" customHeight="1">
      <c r="A2" s="3"/>
      <c r="B2" s="3"/>
      <c r="C2" s="3"/>
      <c r="D2" s="3"/>
      <c r="E2" s="3"/>
      <c r="F2" s="3"/>
      <c r="H2" s="4" t="s">
        <v>14</v>
      </c>
    </row>
    <row r="3" spans="1:8" ht="12.75" customHeight="1">
      <c r="A3" s="102" t="s">
        <v>0</v>
      </c>
      <c r="B3" s="102" t="s">
        <v>1</v>
      </c>
      <c r="C3" s="102" t="s">
        <v>15</v>
      </c>
      <c r="D3" s="94" t="s">
        <v>16</v>
      </c>
      <c r="E3" s="94" t="s">
        <v>17</v>
      </c>
      <c r="F3" s="94" t="s">
        <v>18</v>
      </c>
      <c r="G3" s="94"/>
      <c r="H3" s="94"/>
    </row>
    <row r="4" spans="1:8" ht="12.75" customHeight="1">
      <c r="A4" s="102"/>
      <c r="B4" s="102"/>
      <c r="C4" s="102"/>
      <c r="D4" s="94"/>
      <c r="E4" s="94"/>
      <c r="F4" s="94" t="s">
        <v>19</v>
      </c>
      <c r="G4" s="5" t="s">
        <v>20</v>
      </c>
      <c r="H4" s="94" t="s">
        <v>21</v>
      </c>
    </row>
    <row r="5" spans="1:8" ht="33.75">
      <c r="A5" s="102"/>
      <c r="B5" s="102"/>
      <c r="C5" s="102"/>
      <c r="D5" s="94"/>
      <c r="E5" s="94"/>
      <c r="F5" s="94"/>
      <c r="G5" s="6" t="s">
        <v>47</v>
      </c>
      <c r="H5" s="94"/>
    </row>
    <row r="6" spans="1:8" ht="11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18" customHeight="1">
      <c r="A7" s="8" t="s">
        <v>22</v>
      </c>
      <c r="B7" s="8" t="s">
        <v>23</v>
      </c>
      <c r="C7" s="9"/>
      <c r="D7" s="32">
        <f>SUM(D8:D14)</f>
        <v>9522.66</v>
      </c>
      <c r="E7" s="32">
        <f>SUM(E8:E14)</f>
        <v>9522.66</v>
      </c>
      <c r="F7" s="32">
        <f>SUM(F8:F14)</f>
        <v>9522.66</v>
      </c>
      <c r="G7" s="32">
        <f>SUM(G8:G14)</f>
        <v>83.69</v>
      </c>
      <c r="H7" s="32">
        <f>SUM(H8:H14)</f>
        <v>0</v>
      </c>
    </row>
    <row r="8" spans="1:24" s="13" customFormat="1" ht="18" customHeight="1">
      <c r="A8" s="10"/>
      <c r="B8" s="11"/>
      <c r="C8" s="11">
        <v>2010</v>
      </c>
      <c r="D8" s="55">
        <v>9522.66</v>
      </c>
      <c r="E8" s="55"/>
      <c r="F8" s="55"/>
      <c r="G8" s="55"/>
      <c r="H8" s="5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3" customFormat="1" ht="18" customHeight="1">
      <c r="A9" s="10"/>
      <c r="B9" s="11"/>
      <c r="C9" s="11">
        <v>4010</v>
      </c>
      <c r="D9" s="55"/>
      <c r="E9" s="55">
        <v>70</v>
      </c>
      <c r="F9" s="55">
        <v>70</v>
      </c>
      <c r="G9" s="55">
        <v>70</v>
      </c>
      <c r="H9" s="55">
        <v>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3" customFormat="1" ht="18" customHeight="1">
      <c r="A10" s="10"/>
      <c r="B10" s="11"/>
      <c r="C10" s="11">
        <v>4110</v>
      </c>
      <c r="D10" s="55"/>
      <c r="E10" s="55">
        <v>11.97</v>
      </c>
      <c r="F10" s="55">
        <v>11.97</v>
      </c>
      <c r="G10" s="55">
        <v>11.97</v>
      </c>
      <c r="H10" s="55"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3" customFormat="1" ht="18" customHeight="1">
      <c r="A11" s="10"/>
      <c r="B11" s="11"/>
      <c r="C11" s="11">
        <v>4120</v>
      </c>
      <c r="D11" s="55"/>
      <c r="E11" s="55">
        <v>1.72</v>
      </c>
      <c r="F11" s="55">
        <v>1.72</v>
      </c>
      <c r="G11" s="55">
        <v>1.72</v>
      </c>
      <c r="H11" s="55"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3" customFormat="1" ht="18" customHeight="1">
      <c r="A12" s="10"/>
      <c r="B12" s="11"/>
      <c r="C12" s="11">
        <v>4210</v>
      </c>
      <c r="D12" s="55"/>
      <c r="E12" s="55">
        <v>11</v>
      </c>
      <c r="F12" s="55">
        <v>11</v>
      </c>
      <c r="G12" s="55">
        <v>0</v>
      </c>
      <c r="H12" s="55"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3" customFormat="1" ht="18" customHeight="1">
      <c r="A13" s="10"/>
      <c r="B13" s="11"/>
      <c r="C13" s="11">
        <v>4300</v>
      </c>
      <c r="D13" s="55"/>
      <c r="E13" s="55">
        <v>92.03</v>
      </c>
      <c r="F13" s="55">
        <v>92.03</v>
      </c>
      <c r="G13" s="55">
        <v>0</v>
      </c>
      <c r="H13" s="55"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3" customFormat="1" ht="18" customHeight="1">
      <c r="A14" s="10"/>
      <c r="B14" s="11"/>
      <c r="C14" s="11">
        <v>4430</v>
      </c>
      <c r="D14" s="55"/>
      <c r="E14" s="55">
        <v>9335.94</v>
      </c>
      <c r="F14" s="55">
        <v>9335.94</v>
      </c>
      <c r="G14" s="55">
        <v>0</v>
      </c>
      <c r="H14" s="55"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8" ht="18" customHeight="1">
      <c r="A15" s="14">
        <v>750</v>
      </c>
      <c r="B15" s="9"/>
      <c r="C15" s="9"/>
      <c r="D15" s="32">
        <f>SUM(D16)</f>
        <v>121300</v>
      </c>
      <c r="E15" s="32">
        <f>SUM(E16)</f>
        <v>121300</v>
      </c>
      <c r="F15" s="32">
        <f>SUM(F16)</f>
        <v>121300</v>
      </c>
      <c r="G15" s="32">
        <f>SUM(G16)</f>
        <v>118116</v>
      </c>
      <c r="H15" s="32">
        <f>SUM(H16)</f>
        <v>0</v>
      </c>
    </row>
    <row r="16" spans="1:24" s="17" customFormat="1" ht="18" customHeight="1">
      <c r="A16" s="15"/>
      <c r="B16" s="50">
        <v>75011</v>
      </c>
      <c r="C16" s="50"/>
      <c r="D16" s="49">
        <f>SUM(D17:D21)</f>
        <v>121300</v>
      </c>
      <c r="E16" s="49">
        <f>SUM(E17:E23)</f>
        <v>121300</v>
      </c>
      <c r="F16" s="49">
        <f>SUM(F17:F23)</f>
        <v>121300</v>
      </c>
      <c r="G16" s="49">
        <f>SUM(G17:G23)</f>
        <v>118116</v>
      </c>
      <c r="H16" s="49">
        <f>SUM(H17:H21)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17" customFormat="1" ht="18" customHeight="1">
      <c r="A17" s="15"/>
      <c r="B17" s="50"/>
      <c r="C17" s="50">
        <v>2010</v>
      </c>
      <c r="D17" s="49">
        <v>121300</v>
      </c>
      <c r="E17" s="49"/>
      <c r="F17" s="49"/>
      <c r="G17" s="49"/>
      <c r="H17" s="4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17" customFormat="1" ht="18" customHeight="1">
      <c r="A18" s="15"/>
      <c r="B18" s="50"/>
      <c r="C18" s="50">
        <v>4010</v>
      </c>
      <c r="D18" s="49"/>
      <c r="E18" s="49">
        <v>92935</v>
      </c>
      <c r="F18" s="49">
        <v>92935</v>
      </c>
      <c r="G18" s="49">
        <v>92935</v>
      </c>
      <c r="H18" s="49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17" customFormat="1" ht="18" customHeight="1">
      <c r="A19" s="15"/>
      <c r="B19" s="50"/>
      <c r="C19" s="50">
        <v>4040</v>
      </c>
      <c r="D19" s="49"/>
      <c r="E19" s="49">
        <v>6146.49</v>
      </c>
      <c r="F19" s="49">
        <v>6146.49</v>
      </c>
      <c r="G19" s="49">
        <v>6146.49</v>
      </c>
      <c r="H19" s="49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17" customFormat="1" ht="18" customHeight="1">
      <c r="A20" s="15"/>
      <c r="B20" s="50"/>
      <c r="C20" s="50">
        <v>4110</v>
      </c>
      <c r="D20" s="49"/>
      <c r="E20" s="49">
        <v>17032.51</v>
      </c>
      <c r="F20" s="49">
        <v>17032.51</v>
      </c>
      <c r="G20" s="49">
        <v>17032.51</v>
      </c>
      <c r="H20" s="49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17" customFormat="1" ht="18" customHeight="1">
      <c r="A21" s="15"/>
      <c r="B21" s="50"/>
      <c r="C21" s="50">
        <v>4120</v>
      </c>
      <c r="D21" s="49"/>
      <c r="E21" s="49">
        <v>2002</v>
      </c>
      <c r="F21" s="49">
        <v>2002</v>
      </c>
      <c r="G21" s="49">
        <v>2002</v>
      </c>
      <c r="H21" s="49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17" customFormat="1" ht="18" customHeight="1">
      <c r="A22" s="15"/>
      <c r="B22" s="50"/>
      <c r="C22" s="50">
        <v>4210</v>
      </c>
      <c r="D22" s="49"/>
      <c r="E22" s="49">
        <v>450</v>
      </c>
      <c r="F22" s="49">
        <v>450</v>
      </c>
      <c r="G22" s="49">
        <v>0</v>
      </c>
      <c r="H22" s="49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17" customFormat="1" ht="18" customHeight="1">
      <c r="A23" s="15"/>
      <c r="B23" s="50"/>
      <c r="C23" s="50">
        <v>4440</v>
      </c>
      <c r="D23" s="49"/>
      <c r="E23" s="49">
        <v>2734</v>
      </c>
      <c r="F23" s="49">
        <v>2734</v>
      </c>
      <c r="G23" s="49">
        <v>0</v>
      </c>
      <c r="H23" s="49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17" customFormat="1" ht="18" customHeight="1">
      <c r="A24" s="18">
        <v>751</v>
      </c>
      <c r="B24" s="19"/>
      <c r="C24" s="19"/>
      <c r="D24" s="33">
        <f>D25+D31+D51+D41</f>
        <v>60323</v>
      </c>
      <c r="E24" s="33">
        <f>E25+E31+E51+E41</f>
        <v>60323</v>
      </c>
      <c r="F24" s="33">
        <f>F25+F31+F51+F41</f>
        <v>60323</v>
      </c>
      <c r="G24" s="33">
        <f>G25+G31+G51+G41</f>
        <v>14387</v>
      </c>
      <c r="H24" s="33">
        <f>H25+H31+H51+H41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17" customFormat="1" ht="18" customHeight="1">
      <c r="A25" s="15"/>
      <c r="B25" s="50">
        <v>75101</v>
      </c>
      <c r="C25" s="50"/>
      <c r="D25" s="49">
        <v>1150</v>
      </c>
      <c r="E25" s="49">
        <f>SUM(E27:E29)</f>
        <v>1150</v>
      </c>
      <c r="F25" s="49">
        <f>SUM(F27:F29)</f>
        <v>1150</v>
      </c>
      <c r="G25" s="49">
        <f>SUM(G27:G29)</f>
        <v>1150</v>
      </c>
      <c r="H25" s="49">
        <f>SUM(H27:H29)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17" customFormat="1" ht="18" customHeight="1">
      <c r="A26" s="15"/>
      <c r="B26" s="50"/>
      <c r="C26" s="50">
        <v>2010</v>
      </c>
      <c r="D26" s="49">
        <v>1150</v>
      </c>
      <c r="E26" s="49"/>
      <c r="F26" s="49"/>
      <c r="G26" s="49"/>
      <c r="H26" s="4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17" customFormat="1" ht="18" customHeight="1">
      <c r="A27" s="15"/>
      <c r="B27" s="50"/>
      <c r="C27" s="50" t="s">
        <v>24</v>
      </c>
      <c r="D27" s="49"/>
      <c r="E27" s="49">
        <v>960</v>
      </c>
      <c r="F27" s="49">
        <v>960</v>
      </c>
      <c r="G27" s="49">
        <v>960</v>
      </c>
      <c r="H27" s="49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17" customFormat="1" ht="18" customHeight="1">
      <c r="A28" s="15"/>
      <c r="B28" s="50"/>
      <c r="C28" s="50">
        <v>4110</v>
      </c>
      <c r="D28" s="49"/>
      <c r="E28" s="49">
        <v>166</v>
      </c>
      <c r="F28" s="49">
        <v>166</v>
      </c>
      <c r="G28" s="49">
        <v>166</v>
      </c>
      <c r="H28" s="49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17" customFormat="1" ht="18" customHeight="1">
      <c r="A29" s="15"/>
      <c r="B29" s="50"/>
      <c r="C29" s="50">
        <v>4120</v>
      </c>
      <c r="D29" s="49"/>
      <c r="E29" s="49">
        <v>24</v>
      </c>
      <c r="F29" s="49">
        <v>24</v>
      </c>
      <c r="G29" s="49">
        <v>24</v>
      </c>
      <c r="H29" s="4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17" customFormat="1" ht="12.75" customHeight="1" hidden="1">
      <c r="A30" s="15"/>
      <c r="B30" s="50"/>
      <c r="C30" s="50"/>
      <c r="D30" s="49"/>
      <c r="E30" s="49"/>
      <c r="F30" s="49"/>
      <c r="G30" s="49"/>
      <c r="H30" s="4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17" customFormat="1" ht="18" customHeight="1">
      <c r="A31" s="15"/>
      <c r="B31" s="50">
        <v>75107</v>
      </c>
      <c r="C31" s="50"/>
      <c r="D31" s="49">
        <f>D32</f>
        <v>29299</v>
      </c>
      <c r="E31" s="49">
        <f>SUM(E32:E40)</f>
        <v>29299</v>
      </c>
      <c r="F31" s="49">
        <f>SUM(F32:F40)</f>
        <v>29299</v>
      </c>
      <c r="G31" s="49">
        <f>SUM(G32:G40)</f>
        <v>5878</v>
      </c>
      <c r="H31" s="49">
        <f>SUM(H32:H40)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17" customFormat="1" ht="18" customHeight="1">
      <c r="A32" s="15"/>
      <c r="B32" s="50"/>
      <c r="C32" s="50">
        <v>2010</v>
      </c>
      <c r="D32" s="49">
        <v>29299</v>
      </c>
      <c r="E32" s="49"/>
      <c r="F32" s="49"/>
      <c r="G32" s="49"/>
      <c r="H32" s="4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17" customFormat="1" ht="18" customHeight="1">
      <c r="A33" s="15"/>
      <c r="B33" s="50"/>
      <c r="C33" s="50">
        <v>3030</v>
      </c>
      <c r="D33" s="49"/>
      <c r="E33" s="49">
        <v>17200</v>
      </c>
      <c r="F33" s="49">
        <v>17200</v>
      </c>
      <c r="G33" s="49">
        <v>0</v>
      </c>
      <c r="H33" s="49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17" customFormat="1" ht="18" customHeight="1">
      <c r="A34" s="15"/>
      <c r="B34" s="50"/>
      <c r="C34" s="50">
        <v>4010</v>
      </c>
      <c r="D34" s="49"/>
      <c r="E34" s="49">
        <v>800</v>
      </c>
      <c r="F34" s="49">
        <v>800</v>
      </c>
      <c r="G34" s="49">
        <v>800</v>
      </c>
      <c r="H34" s="49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17" customFormat="1" ht="18" customHeight="1">
      <c r="A35" s="15"/>
      <c r="B35" s="50"/>
      <c r="C35" s="50">
        <v>4110</v>
      </c>
      <c r="D35" s="49"/>
      <c r="E35" s="49">
        <v>741</v>
      </c>
      <c r="F35" s="49">
        <v>741</v>
      </c>
      <c r="G35" s="49">
        <v>741</v>
      </c>
      <c r="H35" s="49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17" customFormat="1" ht="18" customHeight="1">
      <c r="A36" s="15"/>
      <c r="B36" s="50"/>
      <c r="C36" s="50">
        <v>4120</v>
      </c>
      <c r="D36" s="49"/>
      <c r="E36" s="49">
        <v>107</v>
      </c>
      <c r="F36" s="49">
        <v>107</v>
      </c>
      <c r="G36" s="49">
        <v>107</v>
      </c>
      <c r="H36" s="49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17" customFormat="1" ht="18" customHeight="1">
      <c r="A37" s="15"/>
      <c r="B37" s="50"/>
      <c r="C37" s="50">
        <v>4170</v>
      </c>
      <c r="D37" s="49"/>
      <c r="E37" s="49">
        <v>4230</v>
      </c>
      <c r="F37" s="49">
        <v>4230</v>
      </c>
      <c r="G37" s="49">
        <v>4230</v>
      </c>
      <c r="H37" s="49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17" customFormat="1" ht="18" customHeight="1">
      <c r="A38" s="15"/>
      <c r="B38" s="50"/>
      <c r="C38" s="50">
        <v>4210</v>
      </c>
      <c r="D38" s="49"/>
      <c r="E38" s="49">
        <v>5456</v>
      </c>
      <c r="F38" s="49">
        <v>5456</v>
      </c>
      <c r="G38" s="49">
        <v>0</v>
      </c>
      <c r="H38" s="49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17" customFormat="1" ht="18" customHeight="1">
      <c r="A39" s="15"/>
      <c r="B39" s="50"/>
      <c r="C39" s="50">
        <v>4300</v>
      </c>
      <c r="D39" s="49"/>
      <c r="E39" s="49">
        <v>600</v>
      </c>
      <c r="F39" s="49">
        <v>600</v>
      </c>
      <c r="G39" s="49">
        <v>0</v>
      </c>
      <c r="H39" s="49"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17" customFormat="1" ht="18" customHeight="1">
      <c r="A40" s="15"/>
      <c r="B40" s="50"/>
      <c r="C40" s="50">
        <v>4410</v>
      </c>
      <c r="D40" s="49"/>
      <c r="E40" s="49">
        <v>165</v>
      </c>
      <c r="F40" s="49">
        <v>165</v>
      </c>
      <c r="G40" s="49">
        <v>0</v>
      </c>
      <c r="H40" s="4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17" customFormat="1" ht="18" customHeight="1">
      <c r="A41" s="15"/>
      <c r="B41" s="50">
        <v>75108</v>
      </c>
      <c r="C41" s="50"/>
      <c r="D41" s="49">
        <f>D42</f>
        <v>15400</v>
      </c>
      <c r="E41" s="49">
        <f>SUM(E43:E50)</f>
        <v>15400</v>
      </c>
      <c r="F41" s="49">
        <f>SUM(F43:F50)</f>
        <v>15400</v>
      </c>
      <c r="G41" s="49">
        <f>SUM(G43:G50)</f>
        <v>3988</v>
      </c>
      <c r="H41" s="49">
        <f>SUM(H44:H50)</f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17" customFormat="1" ht="18" customHeight="1">
      <c r="A42" s="15"/>
      <c r="B42" s="50"/>
      <c r="C42" s="50">
        <v>2010</v>
      </c>
      <c r="D42" s="49">
        <v>15400</v>
      </c>
      <c r="E42" s="49"/>
      <c r="F42" s="49"/>
      <c r="G42" s="49"/>
      <c r="H42" s="4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17" customFormat="1" ht="18" customHeight="1">
      <c r="A43" s="15"/>
      <c r="B43" s="50"/>
      <c r="C43" s="50">
        <v>3030</v>
      </c>
      <c r="D43" s="49"/>
      <c r="E43" s="49">
        <v>7080</v>
      </c>
      <c r="F43" s="49">
        <v>7080</v>
      </c>
      <c r="G43" s="49">
        <v>0</v>
      </c>
      <c r="H43" s="4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17" customFormat="1" ht="18" customHeight="1">
      <c r="A44" s="15"/>
      <c r="B44" s="50"/>
      <c r="C44" s="50">
        <v>4010</v>
      </c>
      <c r="D44" s="49"/>
      <c r="E44" s="49">
        <v>400</v>
      </c>
      <c r="F44" s="49">
        <v>400</v>
      </c>
      <c r="G44" s="49">
        <v>400</v>
      </c>
      <c r="H44" s="49"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17" customFormat="1" ht="18" customHeight="1">
      <c r="A45" s="15"/>
      <c r="B45" s="50"/>
      <c r="C45" s="50">
        <v>4110</v>
      </c>
      <c r="D45" s="49"/>
      <c r="E45" s="49">
        <v>479</v>
      </c>
      <c r="F45" s="49">
        <v>479</v>
      </c>
      <c r="G45" s="49">
        <v>479</v>
      </c>
      <c r="H45" s="49"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17" customFormat="1" ht="18" customHeight="1">
      <c r="A46" s="15"/>
      <c r="B46" s="50"/>
      <c r="C46" s="50">
        <v>4120</v>
      </c>
      <c r="D46" s="49"/>
      <c r="E46" s="49">
        <v>69</v>
      </c>
      <c r="F46" s="49">
        <v>69</v>
      </c>
      <c r="G46" s="49">
        <v>69</v>
      </c>
      <c r="H46" s="49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17" customFormat="1" ht="18" customHeight="1">
      <c r="A47" s="15"/>
      <c r="B47" s="50"/>
      <c r="C47" s="50">
        <v>4170</v>
      </c>
      <c r="D47" s="49"/>
      <c r="E47" s="49">
        <v>3040</v>
      </c>
      <c r="F47" s="49">
        <v>3040</v>
      </c>
      <c r="G47" s="49">
        <v>3040</v>
      </c>
      <c r="H47" s="49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17" customFormat="1" ht="18" customHeight="1">
      <c r="A48" s="15"/>
      <c r="B48" s="50"/>
      <c r="C48" s="50">
        <v>4210</v>
      </c>
      <c r="D48" s="49"/>
      <c r="E48" s="49">
        <v>3591</v>
      </c>
      <c r="F48" s="49">
        <v>3591</v>
      </c>
      <c r="G48" s="49">
        <v>0</v>
      </c>
      <c r="H48" s="49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17" customFormat="1" ht="18" customHeight="1">
      <c r="A49" s="15"/>
      <c r="B49" s="50"/>
      <c r="C49" s="50">
        <v>4300</v>
      </c>
      <c r="D49" s="49"/>
      <c r="E49" s="49">
        <v>590</v>
      </c>
      <c r="F49" s="49">
        <v>590</v>
      </c>
      <c r="G49" s="49">
        <v>0</v>
      </c>
      <c r="H49" s="49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17" customFormat="1" ht="18" customHeight="1">
      <c r="A50" s="15"/>
      <c r="B50" s="50"/>
      <c r="C50" s="50">
        <v>4410</v>
      </c>
      <c r="D50" s="49"/>
      <c r="E50" s="49">
        <v>151</v>
      </c>
      <c r="F50" s="49">
        <v>151</v>
      </c>
      <c r="G50" s="49">
        <v>0</v>
      </c>
      <c r="H50" s="49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17" customFormat="1" ht="18" customHeight="1">
      <c r="A51" s="15"/>
      <c r="B51" s="50">
        <v>75110</v>
      </c>
      <c r="C51" s="50"/>
      <c r="D51" s="49">
        <f>D52</f>
        <v>14474</v>
      </c>
      <c r="E51" s="49">
        <f>SUM(E53:E60)</f>
        <v>14474</v>
      </c>
      <c r="F51" s="49">
        <f>SUM(F53:F60)</f>
        <v>14474</v>
      </c>
      <c r="G51" s="49">
        <f>SUM(G53:G60)</f>
        <v>3371</v>
      </c>
      <c r="H51" s="49">
        <f>SUM(H54:H60)</f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17" customFormat="1" ht="18" customHeight="1">
      <c r="A52" s="15"/>
      <c r="B52" s="50"/>
      <c r="C52" s="50">
        <v>2010</v>
      </c>
      <c r="D52" s="49">
        <v>14474</v>
      </c>
      <c r="E52" s="49"/>
      <c r="F52" s="49"/>
      <c r="G52" s="49"/>
      <c r="H52" s="4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17" customFormat="1" ht="18" customHeight="1">
      <c r="A53" s="15"/>
      <c r="B53" s="50"/>
      <c r="C53" s="50">
        <v>3030</v>
      </c>
      <c r="D53" s="49"/>
      <c r="E53" s="49">
        <v>7780</v>
      </c>
      <c r="F53" s="49">
        <v>7780</v>
      </c>
      <c r="G53" s="49">
        <v>0</v>
      </c>
      <c r="H53" s="49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17" customFormat="1" ht="18" customHeight="1">
      <c r="A54" s="15"/>
      <c r="B54" s="50"/>
      <c r="C54" s="50">
        <v>4010</v>
      </c>
      <c r="D54" s="49"/>
      <c r="E54" s="49">
        <v>400</v>
      </c>
      <c r="F54" s="49">
        <v>400</v>
      </c>
      <c r="G54" s="49">
        <v>400</v>
      </c>
      <c r="H54" s="49"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17" customFormat="1" ht="18" customHeight="1">
      <c r="A55" s="15"/>
      <c r="B55" s="50"/>
      <c r="C55" s="50">
        <v>4110</v>
      </c>
      <c r="D55" s="49"/>
      <c r="E55" s="49">
        <v>433</v>
      </c>
      <c r="F55" s="49">
        <v>433</v>
      </c>
      <c r="G55" s="49">
        <v>433</v>
      </c>
      <c r="H55" s="49"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17" customFormat="1" ht="18" customHeight="1">
      <c r="A56" s="15"/>
      <c r="B56" s="50"/>
      <c r="C56" s="50">
        <v>4120</v>
      </c>
      <c r="D56" s="49"/>
      <c r="E56" s="49">
        <v>58</v>
      </c>
      <c r="F56" s="49">
        <v>58</v>
      </c>
      <c r="G56" s="49">
        <v>58</v>
      </c>
      <c r="H56" s="49"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17" customFormat="1" ht="18" customHeight="1">
      <c r="A57" s="15"/>
      <c r="B57" s="50"/>
      <c r="C57" s="50">
        <v>4170</v>
      </c>
      <c r="D57" s="49"/>
      <c r="E57" s="49">
        <v>2480</v>
      </c>
      <c r="F57" s="49">
        <v>2480</v>
      </c>
      <c r="G57" s="49">
        <v>2480</v>
      </c>
      <c r="H57" s="49"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17" customFormat="1" ht="18" customHeight="1">
      <c r="A58" s="15"/>
      <c r="B58" s="50"/>
      <c r="C58" s="50">
        <v>4210</v>
      </c>
      <c r="D58" s="49"/>
      <c r="E58" s="49">
        <v>2484</v>
      </c>
      <c r="F58" s="49">
        <v>2484</v>
      </c>
      <c r="G58" s="49">
        <v>0</v>
      </c>
      <c r="H58" s="49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17" customFormat="1" ht="18" customHeight="1">
      <c r="A59" s="15"/>
      <c r="B59" s="50"/>
      <c r="C59" s="50">
        <v>4300</v>
      </c>
      <c r="D59" s="49"/>
      <c r="E59" s="49">
        <v>756</v>
      </c>
      <c r="F59" s="49">
        <v>756</v>
      </c>
      <c r="G59" s="49">
        <v>0</v>
      </c>
      <c r="H59" s="49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17" customFormat="1" ht="18" customHeight="1">
      <c r="A60" s="15"/>
      <c r="B60" s="50"/>
      <c r="C60" s="50">
        <v>4410</v>
      </c>
      <c r="D60" s="49"/>
      <c r="E60" s="49">
        <v>83</v>
      </c>
      <c r="F60" s="49">
        <v>83</v>
      </c>
      <c r="G60" s="49">
        <v>0</v>
      </c>
      <c r="H60" s="49"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60" customFormat="1" ht="18" customHeight="1">
      <c r="A61" s="56">
        <v>801</v>
      </c>
      <c r="B61" s="57"/>
      <c r="C61" s="57"/>
      <c r="D61" s="58">
        <f>D62+D66+D70</f>
        <v>43725.02</v>
      </c>
      <c r="E61" s="58">
        <f>E62+E66+E70</f>
        <v>43725.020000000004</v>
      </c>
      <c r="F61" s="58">
        <f>F62+F66+F70</f>
        <v>43725.020000000004</v>
      </c>
      <c r="G61" s="58">
        <f>G62+G66+G70</f>
        <v>0</v>
      </c>
      <c r="H61" s="58">
        <f>H62+H66+H70</f>
        <v>0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s="60" customFormat="1" ht="18" customHeight="1">
      <c r="A62" s="61"/>
      <c r="B62" s="50">
        <v>80101</v>
      </c>
      <c r="C62" s="50"/>
      <c r="D62" s="49">
        <f>D63+D64+D65</f>
        <v>27672.92</v>
      </c>
      <c r="E62" s="49">
        <f>E63+E64+E65</f>
        <v>27672.92</v>
      </c>
      <c r="F62" s="49">
        <f>F63+F64+F65</f>
        <v>27672.92</v>
      </c>
      <c r="G62" s="49">
        <f>G63+G64+G65</f>
        <v>0</v>
      </c>
      <c r="H62" s="49">
        <f>H63+H64+H65</f>
        <v>0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s="60" customFormat="1" ht="18" customHeight="1">
      <c r="A63" s="61"/>
      <c r="B63" s="50"/>
      <c r="C63" s="50">
        <v>2010</v>
      </c>
      <c r="D63" s="49">
        <f>23011+5397.64-735.72</f>
        <v>27672.92</v>
      </c>
      <c r="E63" s="49"/>
      <c r="F63" s="49"/>
      <c r="G63" s="49"/>
      <c r="H63" s="4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s="60" customFormat="1" ht="18" customHeight="1">
      <c r="A64" s="61"/>
      <c r="B64" s="50"/>
      <c r="C64" s="50">
        <v>4210</v>
      </c>
      <c r="D64" s="49"/>
      <c r="E64" s="49">
        <f>227.83+53.44-7.27</f>
        <v>274</v>
      </c>
      <c r="F64" s="49">
        <f>227.83+53.44-7.27</f>
        <v>274</v>
      </c>
      <c r="G64" s="49">
        <v>0</v>
      </c>
      <c r="H64" s="49">
        <v>0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s="60" customFormat="1" ht="18" customHeight="1">
      <c r="A65" s="61"/>
      <c r="B65" s="50"/>
      <c r="C65" s="50">
        <v>4240</v>
      </c>
      <c r="D65" s="49"/>
      <c r="E65" s="49">
        <f>22783.17+5344.2-728.45</f>
        <v>27398.92</v>
      </c>
      <c r="F65" s="49">
        <f>22783.17+5344.2-728.45</f>
        <v>27398.92</v>
      </c>
      <c r="G65" s="49">
        <v>0</v>
      </c>
      <c r="H65" s="49">
        <v>0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s="60" customFormat="1" ht="18" customHeight="1">
      <c r="A66" s="61"/>
      <c r="B66" s="50">
        <v>80110</v>
      </c>
      <c r="C66" s="50"/>
      <c r="D66" s="49">
        <f>D67+D68+D69</f>
        <v>13974.63</v>
      </c>
      <c r="E66" s="49">
        <f>E67+E68+E69</f>
        <v>13974.630000000001</v>
      </c>
      <c r="F66" s="49">
        <f>F67+F68+F69</f>
        <v>13974.630000000001</v>
      </c>
      <c r="G66" s="49">
        <f>G67+G68+G69</f>
        <v>0</v>
      </c>
      <c r="H66" s="49">
        <f>H67+H68+H69</f>
        <v>0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s="60" customFormat="1" ht="18" customHeight="1">
      <c r="A67" s="61"/>
      <c r="B67" s="50"/>
      <c r="C67" s="50">
        <v>2010</v>
      </c>
      <c r="D67" s="49">
        <f>12900.66+4073.89-2999.92</f>
        <v>13974.63</v>
      </c>
      <c r="E67" s="49"/>
      <c r="F67" s="49"/>
      <c r="G67" s="49"/>
      <c r="H67" s="4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s="60" customFormat="1" ht="18" customHeight="1">
      <c r="A68" s="61"/>
      <c r="B68" s="50"/>
      <c r="C68" s="50">
        <v>4210</v>
      </c>
      <c r="D68" s="49"/>
      <c r="E68" s="49">
        <f>127.72+40.33-29.7</f>
        <v>138.35000000000002</v>
      </c>
      <c r="F68" s="49">
        <f>127.72+40.33-29.7</f>
        <v>138.35000000000002</v>
      </c>
      <c r="G68" s="49">
        <v>0</v>
      </c>
      <c r="H68" s="49">
        <v>0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s="60" customFormat="1" ht="18" customHeight="1">
      <c r="A69" s="61"/>
      <c r="B69" s="50"/>
      <c r="C69" s="50">
        <v>4240</v>
      </c>
      <c r="D69" s="49"/>
      <c r="E69" s="49">
        <f>12772.94+4033.56-2970.22</f>
        <v>13836.28</v>
      </c>
      <c r="F69" s="49">
        <f>12772.94+4033.56-2970.22</f>
        <v>13836.28</v>
      </c>
      <c r="G69" s="49">
        <v>0</v>
      </c>
      <c r="H69" s="49">
        <v>0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s="60" customFormat="1" ht="18" customHeight="1">
      <c r="A70" s="61"/>
      <c r="B70" s="50">
        <v>80150</v>
      </c>
      <c r="C70" s="50"/>
      <c r="D70" s="49">
        <f>D71+D72+D73</f>
        <v>2077.4700000000003</v>
      </c>
      <c r="E70" s="49">
        <f>E71+E72+E73</f>
        <v>2077.4700000000003</v>
      </c>
      <c r="F70" s="49">
        <f>F71+F72+F73</f>
        <v>2077.4700000000003</v>
      </c>
      <c r="G70" s="49">
        <f>G71+G72+G73</f>
        <v>0</v>
      </c>
      <c r="H70" s="49">
        <f>H71+H72+H73</f>
        <v>0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s="60" customFormat="1" ht="18" customHeight="1">
      <c r="A71" s="61"/>
      <c r="B71" s="50"/>
      <c r="C71" s="50">
        <v>2010</v>
      </c>
      <c r="D71" s="49">
        <f>1986.72+90.75</f>
        <v>2077.4700000000003</v>
      </c>
      <c r="E71" s="49"/>
      <c r="F71" s="49"/>
      <c r="G71" s="49"/>
      <c r="H71" s="4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s="60" customFormat="1" ht="18" customHeight="1">
      <c r="A72" s="61"/>
      <c r="B72" s="50"/>
      <c r="C72" s="50">
        <v>4210</v>
      </c>
      <c r="D72" s="49"/>
      <c r="E72" s="49">
        <f>19.67+0.9</f>
        <v>20.57</v>
      </c>
      <c r="F72" s="49">
        <f>19.67+0.9</f>
        <v>20.57</v>
      </c>
      <c r="G72" s="49">
        <v>0</v>
      </c>
      <c r="H72" s="49">
        <v>0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s="60" customFormat="1" ht="18" customHeight="1">
      <c r="A73" s="61"/>
      <c r="B73" s="50"/>
      <c r="C73" s="50">
        <v>4240</v>
      </c>
      <c r="D73" s="49"/>
      <c r="E73" s="49">
        <f>1967.05+89.85</f>
        <v>2056.9</v>
      </c>
      <c r="F73" s="49">
        <f>1967.05+89.85</f>
        <v>2056.9</v>
      </c>
      <c r="G73" s="49">
        <v>0</v>
      </c>
      <c r="H73" s="49">
        <v>0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s="24" customFormat="1" ht="18" customHeight="1">
      <c r="A74" s="21">
        <v>852</v>
      </c>
      <c r="B74" s="22"/>
      <c r="C74" s="22"/>
      <c r="D74" s="33">
        <f>SUM(D75,D97,D90,D93,D101)</f>
        <v>2948284.88</v>
      </c>
      <c r="E74" s="33">
        <f>SUM(E75,E97,E90,E93,E101)</f>
        <v>2948284.88</v>
      </c>
      <c r="F74" s="33">
        <f>SUM(F75,F97,F90,F93,F101)</f>
        <v>2948284.88</v>
      </c>
      <c r="G74" s="33">
        <f>SUM(G75,G97,G90,G93,G101)</f>
        <v>284593</v>
      </c>
      <c r="H74" s="33">
        <f>SUM(H75,H97,H90,H93,H101)</f>
        <v>0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s="17" customFormat="1" ht="18" customHeight="1">
      <c r="A75" s="20"/>
      <c r="B75" s="50" t="s">
        <v>25</v>
      </c>
      <c r="C75" s="50"/>
      <c r="D75" s="49">
        <f>SUM(D76:D89)</f>
        <v>2889700</v>
      </c>
      <c r="E75" s="49">
        <f>SUM(E76:E89)</f>
        <v>2889700</v>
      </c>
      <c r="F75" s="49">
        <f>SUM(F76:F89)</f>
        <v>2889700</v>
      </c>
      <c r="G75" s="49">
        <f>SUM(G76:G89)</f>
        <v>258193</v>
      </c>
      <c r="H75" s="49">
        <f>SUM(H76:H89)</f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26" customFormat="1" ht="18" customHeight="1">
      <c r="A76" s="16"/>
      <c r="B76" s="51"/>
      <c r="C76" s="50">
        <v>2010</v>
      </c>
      <c r="D76" s="49">
        <v>2889700</v>
      </c>
      <c r="E76" s="49"/>
      <c r="F76" s="49"/>
      <c r="G76" s="49"/>
      <c r="H76" s="49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s="26" customFormat="1" ht="18" customHeight="1">
      <c r="A77" s="16"/>
      <c r="B77" s="51"/>
      <c r="C77" s="50">
        <v>3020</v>
      </c>
      <c r="D77" s="49"/>
      <c r="E77" s="49">
        <v>100</v>
      </c>
      <c r="F77" s="49">
        <v>100</v>
      </c>
      <c r="G77" s="49">
        <v>0</v>
      </c>
      <c r="H77" s="49">
        <v>0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1:24" s="26" customFormat="1" ht="18" customHeight="1">
      <c r="A78" s="16"/>
      <c r="B78" s="51"/>
      <c r="C78" s="50">
        <v>3110</v>
      </c>
      <c r="D78" s="49"/>
      <c r="E78" s="49">
        <v>2627534</v>
      </c>
      <c r="F78" s="49">
        <v>2627534</v>
      </c>
      <c r="G78" s="49">
        <v>0</v>
      </c>
      <c r="H78" s="49">
        <v>0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s="26" customFormat="1" ht="18" customHeight="1">
      <c r="A79" s="16"/>
      <c r="B79" s="51"/>
      <c r="C79" s="50" t="s">
        <v>24</v>
      </c>
      <c r="D79" s="49"/>
      <c r="E79" s="49">
        <v>64770</v>
      </c>
      <c r="F79" s="49">
        <v>64770</v>
      </c>
      <c r="G79" s="49">
        <v>64770</v>
      </c>
      <c r="H79" s="49">
        <v>0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1:24" s="26" customFormat="1" ht="18" customHeight="1">
      <c r="A80" s="16"/>
      <c r="B80" s="51"/>
      <c r="C80" s="50" t="s">
        <v>26</v>
      </c>
      <c r="D80" s="49"/>
      <c r="E80" s="49">
        <v>3522</v>
      </c>
      <c r="F80" s="49">
        <v>3522</v>
      </c>
      <c r="G80" s="49">
        <v>3522</v>
      </c>
      <c r="H80" s="49">
        <v>0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4" s="26" customFormat="1" ht="18" customHeight="1">
      <c r="A81" s="16"/>
      <c r="B81" s="51"/>
      <c r="C81" s="50" t="s">
        <v>27</v>
      </c>
      <c r="D81" s="49"/>
      <c r="E81" s="49">
        <v>189095</v>
      </c>
      <c r="F81" s="49">
        <v>189095</v>
      </c>
      <c r="G81" s="49">
        <v>189095</v>
      </c>
      <c r="H81" s="49">
        <v>0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s="26" customFormat="1" ht="18" customHeight="1">
      <c r="A82" s="16"/>
      <c r="B82" s="51"/>
      <c r="C82" s="50" t="s">
        <v>28</v>
      </c>
      <c r="D82" s="49"/>
      <c r="E82" s="49">
        <v>806</v>
      </c>
      <c r="F82" s="49">
        <v>806</v>
      </c>
      <c r="G82" s="49">
        <v>806</v>
      </c>
      <c r="H82" s="49">
        <v>0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s="26" customFormat="1" ht="18" customHeight="1" hidden="1">
      <c r="A83" s="16"/>
      <c r="B83" s="51"/>
      <c r="C83" s="50" t="s">
        <v>29</v>
      </c>
      <c r="D83" s="49"/>
      <c r="E83" s="49">
        <v>0</v>
      </c>
      <c r="F83" s="49">
        <v>0</v>
      </c>
      <c r="G83" s="49">
        <v>0</v>
      </c>
      <c r="H83" s="49">
        <v>0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s="26" customFormat="1" ht="18" customHeight="1" hidden="1">
      <c r="A84" s="16"/>
      <c r="B84" s="51"/>
      <c r="C84" s="50" t="s">
        <v>30</v>
      </c>
      <c r="D84" s="49"/>
      <c r="E84" s="49">
        <v>0</v>
      </c>
      <c r="F84" s="49">
        <v>0</v>
      </c>
      <c r="G84" s="49">
        <v>0</v>
      </c>
      <c r="H84" s="49">
        <v>0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1:24" s="26" customFormat="1" ht="18" customHeight="1">
      <c r="A85" s="16"/>
      <c r="B85" s="51"/>
      <c r="C85" s="50">
        <v>4210</v>
      </c>
      <c r="D85" s="49"/>
      <c r="E85" s="49">
        <v>400</v>
      </c>
      <c r="F85" s="49">
        <v>400</v>
      </c>
      <c r="G85" s="49">
        <v>0</v>
      </c>
      <c r="H85" s="49">
        <v>0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s="26" customFormat="1" ht="18" customHeight="1">
      <c r="A86" s="16"/>
      <c r="B86" s="51"/>
      <c r="C86" s="50">
        <v>4280</v>
      </c>
      <c r="D86" s="49"/>
      <c r="E86" s="49">
        <v>100</v>
      </c>
      <c r="F86" s="49">
        <v>100</v>
      </c>
      <c r="G86" s="49">
        <v>0</v>
      </c>
      <c r="H86" s="49">
        <v>0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s="26" customFormat="1" ht="18" customHeight="1">
      <c r="A87" s="16"/>
      <c r="B87" s="51"/>
      <c r="C87" s="50">
        <v>4300</v>
      </c>
      <c r="D87" s="49"/>
      <c r="E87" s="49">
        <v>400</v>
      </c>
      <c r="F87" s="49">
        <v>400</v>
      </c>
      <c r="G87" s="49">
        <v>0</v>
      </c>
      <c r="H87" s="49">
        <v>0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s="26" customFormat="1" ht="18" customHeight="1">
      <c r="A88" s="16"/>
      <c r="B88" s="51"/>
      <c r="C88" s="50">
        <v>4360</v>
      </c>
      <c r="D88" s="49"/>
      <c r="E88" s="49">
        <v>64</v>
      </c>
      <c r="F88" s="49">
        <v>64</v>
      </c>
      <c r="G88" s="49">
        <v>0</v>
      </c>
      <c r="H88" s="49">
        <v>0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1:24" s="26" customFormat="1" ht="18" customHeight="1">
      <c r="A89" s="16"/>
      <c r="B89" s="51"/>
      <c r="C89" s="50" t="s">
        <v>31</v>
      </c>
      <c r="D89" s="49"/>
      <c r="E89" s="49">
        <v>2909</v>
      </c>
      <c r="F89" s="49">
        <v>2909</v>
      </c>
      <c r="G89" s="49">
        <v>0</v>
      </c>
      <c r="H89" s="49">
        <v>0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1:24" s="26" customFormat="1" ht="18" customHeight="1">
      <c r="A90" s="16"/>
      <c r="B90" s="52">
        <v>85213</v>
      </c>
      <c r="C90" s="50"/>
      <c r="D90" s="49">
        <f>D91+D92</f>
        <v>29146</v>
      </c>
      <c r="E90" s="49">
        <f>E91+E92</f>
        <v>29146</v>
      </c>
      <c r="F90" s="49">
        <f>F91+F92</f>
        <v>29146</v>
      </c>
      <c r="G90" s="49">
        <f>G91+G92</f>
        <v>0</v>
      </c>
      <c r="H90" s="49">
        <f>H91+H92</f>
        <v>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1:24" s="26" customFormat="1" ht="18" customHeight="1">
      <c r="A91" s="16"/>
      <c r="B91" s="51"/>
      <c r="C91" s="50">
        <v>2010</v>
      </c>
      <c r="D91" s="49">
        <f>23818+5328</f>
        <v>29146</v>
      </c>
      <c r="E91" s="49"/>
      <c r="F91" s="49"/>
      <c r="G91" s="49"/>
      <c r="H91" s="49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1:24" s="26" customFormat="1" ht="18" customHeight="1">
      <c r="A92" s="16"/>
      <c r="B92" s="51"/>
      <c r="C92" s="50">
        <v>4130</v>
      </c>
      <c r="D92" s="49"/>
      <c r="E92" s="49">
        <v>29146</v>
      </c>
      <c r="F92" s="49">
        <v>29146</v>
      </c>
      <c r="G92" s="49">
        <v>0</v>
      </c>
      <c r="H92" s="49">
        <v>0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s="26" customFormat="1" ht="18" customHeight="1">
      <c r="A93" s="16"/>
      <c r="B93" s="52">
        <v>85215</v>
      </c>
      <c r="C93" s="50"/>
      <c r="D93" s="49">
        <f>D94+D95+D96</f>
        <v>2008.9799999999998</v>
      </c>
      <c r="E93" s="49">
        <f>E94+E95+E96</f>
        <v>2008.9800000000002</v>
      </c>
      <c r="F93" s="49">
        <f>F94+F95+F96</f>
        <v>2008.9800000000002</v>
      </c>
      <c r="G93" s="49">
        <f>G94+G95+G96</f>
        <v>0</v>
      </c>
      <c r="H93" s="49">
        <f>H94+H95+H96</f>
        <v>0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s="26" customFormat="1" ht="18" customHeight="1">
      <c r="A94" s="16"/>
      <c r="B94" s="51"/>
      <c r="C94" s="50">
        <v>2010</v>
      </c>
      <c r="D94" s="49">
        <f>1559.92+97.61+97.61+97.61+156.23</f>
        <v>2008.9799999999998</v>
      </c>
      <c r="E94" s="49"/>
      <c r="F94" s="49"/>
      <c r="G94" s="49"/>
      <c r="H94" s="49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1:24" s="26" customFormat="1" ht="18" customHeight="1">
      <c r="A95" s="16"/>
      <c r="B95" s="51"/>
      <c r="C95" s="50">
        <v>3110</v>
      </c>
      <c r="D95" s="49"/>
      <c r="E95" s="49">
        <f>1529.33+95.7+95.7+95.7+153.16</f>
        <v>1969.5900000000001</v>
      </c>
      <c r="F95" s="49">
        <f>1529.33+95.7+95.7+95.7+153.16</f>
        <v>1969.5900000000001</v>
      </c>
      <c r="G95" s="49">
        <v>0</v>
      </c>
      <c r="H95" s="49">
        <v>0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1:24" s="26" customFormat="1" ht="18" customHeight="1">
      <c r="A96" s="16"/>
      <c r="B96" s="51"/>
      <c r="C96" s="50">
        <v>4210</v>
      </c>
      <c r="D96" s="49"/>
      <c r="E96" s="49">
        <f>30.59+1.91+1.91+1.91+3.07</f>
        <v>39.38999999999999</v>
      </c>
      <c r="F96" s="49">
        <f>30.59+1.91+1.91+1.91+3.07</f>
        <v>39.38999999999999</v>
      </c>
      <c r="G96" s="49">
        <v>0</v>
      </c>
      <c r="H96" s="49">
        <v>0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1:24" s="26" customFormat="1" ht="18" customHeight="1">
      <c r="A97" s="16"/>
      <c r="B97" s="52">
        <v>85228</v>
      </c>
      <c r="C97" s="50"/>
      <c r="D97" s="49">
        <f>D98+D99+D100</f>
        <v>26400</v>
      </c>
      <c r="E97" s="49">
        <f>E98+E99+E100</f>
        <v>26400</v>
      </c>
      <c r="F97" s="49">
        <f>F98+F99+F100</f>
        <v>26400</v>
      </c>
      <c r="G97" s="49">
        <f>G98+G99+G100</f>
        <v>26400</v>
      </c>
      <c r="H97" s="49">
        <f>H98+H99+H100</f>
        <v>0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1:24" s="26" customFormat="1" ht="18" customHeight="1">
      <c r="A98" s="16"/>
      <c r="B98" s="51"/>
      <c r="C98" s="50">
        <v>2010</v>
      </c>
      <c r="D98" s="49">
        <f>15446+10954</f>
        <v>26400</v>
      </c>
      <c r="E98" s="49"/>
      <c r="F98" s="49"/>
      <c r="G98" s="49"/>
      <c r="H98" s="49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1:24" s="26" customFormat="1" ht="18" customHeight="1">
      <c r="A99" s="16"/>
      <c r="B99" s="51"/>
      <c r="C99" s="50">
        <v>4110</v>
      </c>
      <c r="D99" s="49"/>
      <c r="E99" s="49">
        <f>550+150</f>
        <v>700</v>
      </c>
      <c r="F99" s="49">
        <f>550+150</f>
        <v>700</v>
      </c>
      <c r="G99" s="49">
        <f>550+150</f>
        <v>700</v>
      </c>
      <c r="H99" s="49">
        <v>0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1:24" s="26" customFormat="1" ht="18" customHeight="1">
      <c r="A100" s="16"/>
      <c r="B100" s="51"/>
      <c r="C100" s="50">
        <v>4170</v>
      </c>
      <c r="D100" s="49"/>
      <c r="E100" s="49">
        <f>10850+4046+10804</f>
        <v>25700</v>
      </c>
      <c r="F100" s="49">
        <f>10850+4046+10804</f>
        <v>25700</v>
      </c>
      <c r="G100" s="49">
        <f>10850+4046+10804</f>
        <v>25700</v>
      </c>
      <c r="H100" s="49">
        <v>0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1:8" s="25" customFormat="1" ht="18" customHeight="1">
      <c r="A101" s="16"/>
      <c r="B101" s="52">
        <v>85295</v>
      </c>
      <c r="C101" s="50"/>
      <c r="D101" s="53">
        <f>D102</f>
        <v>1029.9</v>
      </c>
      <c r="E101" s="53">
        <f>E103+E105+E104</f>
        <v>1029.9</v>
      </c>
      <c r="F101" s="53">
        <f>F103+F105+F104</f>
        <v>1029.9</v>
      </c>
      <c r="G101" s="53">
        <f>G103+G105+G104</f>
        <v>0</v>
      </c>
      <c r="H101" s="53">
        <f>H103+H105+H104</f>
        <v>0</v>
      </c>
    </row>
    <row r="102" spans="1:8" s="25" customFormat="1" ht="18" customHeight="1">
      <c r="A102" s="16"/>
      <c r="B102" s="51"/>
      <c r="C102" s="50">
        <v>2010</v>
      </c>
      <c r="D102" s="53">
        <v>1029.9</v>
      </c>
      <c r="E102" s="53"/>
      <c r="F102" s="53"/>
      <c r="G102" s="53"/>
      <c r="H102" s="53"/>
    </row>
    <row r="103" spans="1:8" s="25" customFormat="1" ht="18" customHeight="1">
      <c r="A103" s="16"/>
      <c r="B103" s="51"/>
      <c r="C103" s="50">
        <v>3110</v>
      </c>
      <c r="D103" s="53"/>
      <c r="E103" s="53">
        <v>200</v>
      </c>
      <c r="F103" s="53">
        <v>200</v>
      </c>
      <c r="G103" s="53">
        <v>0</v>
      </c>
      <c r="H103" s="53">
        <v>0</v>
      </c>
    </row>
    <row r="104" spans="1:8" s="25" customFormat="1" ht="18" customHeight="1">
      <c r="A104" s="62"/>
      <c r="B104" s="63"/>
      <c r="C104" s="64">
        <v>4210</v>
      </c>
      <c r="D104" s="65"/>
      <c r="E104" s="65">
        <v>429.9</v>
      </c>
      <c r="F104" s="65">
        <v>429.9</v>
      </c>
      <c r="G104" s="65">
        <v>0</v>
      </c>
      <c r="H104" s="65">
        <v>0</v>
      </c>
    </row>
    <row r="105" spans="1:8" s="25" customFormat="1" ht="18" customHeight="1">
      <c r="A105" s="66"/>
      <c r="B105" s="67"/>
      <c r="C105" s="68">
        <v>4300</v>
      </c>
      <c r="D105" s="69"/>
      <c r="E105" s="69">
        <v>400</v>
      </c>
      <c r="F105" s="69">
        <v>400</v>
      </c>
      <c r="G105" s="69">
        <v>0</v>
      </c>
      <c r="H105" s="69">
        <v>0</v>
      </c>
    </row>
    <row r="106" spans="1:8" ht="18" customHeight="1">
      <c r="A106" s="95" t="s">
        <v>32</v>
      </c>
      <c r="B106" s="95"/>
      <c r="C106" s="95"/>
      <c r="D106" s="34">
        <f>SUM(D7,D15,D24,D74,D61)</f>
        <v>3183155.56</v>
      </c>
      <c r="E106" s="34">
        <f>SUM(E7,E15,E24,E74,E61)</f>
        <v>3183155.56</v>
      </c>
      <c r="F106" s="34">
        <f>SUM(F7,F15,F24,F74,F61)</f>
        <v>3183155.56</v>
      </c>
      <c r="G106" s="34">
        <f>SUM(G7,G15,G24,G74,G61)</f>
        <v>417179.69</v>
      </c>
      <c r="H106" s="34">
        <f>SUM(H7,H15,H24,H74,H61)</f>
        <v>0</v>
      </c>
    </row>
    <row r="107" spans="1:8" ht="12.75" customHeight="1">
      <c r="A107" s="27"/>
      <c r="B107" s="27"/>
      <c r="C107" s="27"/>
      <c r="D107" s="28"/>
      <c r="E107" s="28"/>
      <c r="F107" s="28"/>
      <c r="G107" s="28"/>
      <c r="H107" s="28"/>
    </row>
    <row r="108" spans="1:6" ht="11.25" customHeight="1">
      <c r="A108" s="3"/>
      <c r="B108" s="3"/>
      <c r="C108" s="3"/>
      <c r="D108" s="3"/>
      <c r="E108" s="3"/>
      <c r="F108" s="3"/>
    </row>
    <row r="109" spans="1:6" ht="15.75">
      <c r="A109" s="29" t="s">
        <v>33</v>
      </c>
      <c r="B109" s="30"/>
      <c r="C109" s="30"/>
      <c r="D109" s="30"/>
      <c r="E109" s="30"/>
      <c r="F109" s="30"/>
    </row>
    <row r="110" spans="1:6" ht="15.75">
      <c r="A110" s="29"/>
      <c r="B110" s="30"/>
      <c r="C110" s="30"/>
      <c r="D110" s="30"/>
      <c r="E110" s="30"/>
      <c r="F110" s="30"/>
    </row>
    <row r="111" spans="1:6" ht="27.75" customHeight="1">
      <c r="A111" s="31" t="s">
        <v>0</v>
      </c>
      <c r="B111" s="31" t="s">
        <v>34</v>
      </c>
      <c r="C111" s="31" t="s">
        <v>35</v>
      </c>
      <c r="D111" s="31" t="s">
        <v>36</v>
      </c>
      <c r="E111" s="96" t="s">
        <v>37</v>
      </c>
      <c r="F111" s="96"/>
    </row>
    <row r="112" spans="1:24" s="72" customFormat="1" ht="18" customHeight="1">
      <c r="A112" s="70">
        <v>750</v>
      </c>
      <c r="B112" s="70">
        <v>75011</v>
      </c>
      <c r="C112" s="70" t="s">
        <v>38</v>
      </c>
      <c r="D112" s="71">
        <v>200</v>
      </c>
      <c r="E112" s="97">
        <v>10</v>
      </c>
      <c r="F112" s="97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</row>
    <row r="113" spans="1:24" s="72" customFormat="1" ht="18" customHeight="1">
      <c r="A113" s="70">
        <v>852</v>
      </c>
      <c r="B113" s="70">
        <v>85212</v>
      </c>
      <c r="C113" s="74" t="s">
        <v>39</v>
      </c>
      <c r="D113" s="71">
        <v>29900</v>
      </c>
      <c r="E113" s="98">
        <v>12000</v>
      </c>
      <c r="F113" s="99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</row>
    <row r="114" spans="1:24" s="72" customFormat="1" ht="20.25" customHeight="1">
      <c r="A114" s="70">
        <v>852</v>
      </c>
      <c r="B114" s="70">
        <v>85228</v>
      </c>
      <c r="C114" s="74" t="s">
        <v>40</v>
      </c>
      <c r="D114" s="71">
        <v>1000</v>
      </c>
      <c r="E114" s="100">
        <v>50</v>
      </c>
      <c r="F114" s="100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</row>
  </sheetData>
  <sheetProtection/>
  <mergeCells count="14">
    <mergeCell ref="E114:F114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106:C106"/>
    <mergeCell ref="E111:F111"/>
    <mergeCell ref="E112:F112"/>
    <mergeCell ref="E113:F113"/>
  </mergeCells>
  <printOptions/>
  <pageMargins left="0.7086614173228347" right="0.7086614173228347" top="1.220472440944882" bottom="0.7480314960629921" header="0.31496062992125984" footer="0.31496062992125984"/>
  <pageSetup horizontalDpi="600" verticalDpi="600" orientation="portrait" paperSize="9" r:id="rId1"/>
  <headerFooter>
    <oddHeader>&amp;R&amp;"Arial,Pogrubiony"&amp;9Załącznik Nr 3&amp;"Arial,Normalny"&amp;8
 &amp;9do Zarządzenia Nr 69/2015 Burmistrza Miasta Radziejów
z dnia 21 października 2015 roku
 w sprawie zmian w budżecie Miasta Radziejów na 2015 rok 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2015-10-22T07:52:26Z</cp:lastPrinted>
  <dcterms:created xsi:type="dcterms:W3CDTF">2015-03-03T10:21:35Z</dcterms:created>
  <dcterms:modified xsi:type="dcterms:W3CDTF">2015-10-22T07:52:30Z</dcterms:modified>
  <cp:category/>
  <cp:version/>
  <cp:contentType/>
  <cp:contentStatus/>
</cp:coreProperties>
</file>