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2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'1'!$C$1:$C$598</definedName>
    <definedName name="_xlnm._FilterDatabase" localSheetId="1" hidden="1">'2'!$C$1:$C$606</definedName>
    <definedName name="_xlnm.Print_Area" localSheetId="0">'1'!$A$1:$T$554</definedName>
    <definedName name="_xlnm.Print_Area" localSheetId="1">'2'!$A$1:$T$562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1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<sst xmlns="http://schemas.openxmlformats.org/spreadsheetml/2006/main" count="1144" uniqueCount="418">
  <si>
    <t>Dział</t>
  </si>
  <si>
    <t>§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</si>
  <si>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</si>
  <si>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</si>
  <si>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</si>
  <si>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</si>
  <si>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</si>
  <si>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</si>
  <si>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</si>
  <si>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</si>
  <si>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</si>
  <si>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</si>
  <si>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</si>
  <si>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</si>
  <si>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</si>
  <si>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</si>
  <si>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</si>
  <si>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</si>
  <si>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</si>
  <si>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</si>
  <si>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</si>
  <si>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</si>
  <si>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</si>
  <si>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</si>
  <si>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</si>
  <si>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</si>
  <si>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</si>
  <si>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</si>
  <si>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</si>
  <si>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</si>
  <si>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</si>
  <si>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</si>
  <si>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</si>
  <si>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</si>
  <si>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</si>
  <si>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</si>
  <si>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</si>
  <si>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</si>
  <si>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</si>
  <si>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</si>
  <si>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</si>
  <si>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</si>
  <si>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</si>
  <si>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</si>
  <si>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</si>
  <si>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</si>
  <si>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</si>
  <si>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Ogółem wydatki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</si>
  <si>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</si>
  <si>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</si>
  <si>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</si>
  <si>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</si>
  <si>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</si>
  <si>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</si>
  <si>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</si>
  <si>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</si>
  <si>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</si>
  <si>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</si>
  <si>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</si>
  <si>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</si>
  <si>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</si>
  <si>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</si>
  <si>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</si>
  <si>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</si>
  <si>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</si>
  <si>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</si>
  <si>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</si>
  <si>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</si>
  <si>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</si>
  <si>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</si>
  <si>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</si>
  <si>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</si>
  <si>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</si>
  <si>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</si>
  <si>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</si>
  <si>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</si>
  <si>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</si>
  <si>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</si>
  <si>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</si>
  <si>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</si>
  <si>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</si>
  <si>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</si>
  <si>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</si>
  <si>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</si>
  <si>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</si>
  <si>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</si>
  <si>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</si>
  <si>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</si>
  <si>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</si>
  <si>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</si>
  <si>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</si>
  <si>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</si>
  <si>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</si>
  <si>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</si>
  <si>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</si>
  <si>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</si>
  <si>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</si>
  <si>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</si>
  <si>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</si>
  <si>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</si>
  <si>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</si>
  <si>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</si>
  <si>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</si>
  <si>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</si>
  <si>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</si>
  <si>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</si>
  <si>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</si>
  <si>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</si>
  <si>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</si>
  <si>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</si>
  <si>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</si>
  <si>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</si>
  <si>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</si>
  <si>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</si>
  <si>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</si>
  <si>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</si>
  <si>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</si>
  <si>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</si>
  <si>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</si>
  <si>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</si>
  <si>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</si>
  <si>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</si>
  <si>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</si>
  <si>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</si>
  <si>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</si>
  <si>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</si>
  <si>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</si>
  <si>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</si>
  <si>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</si>
  <si>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</si>
  <si>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</si>
  <si>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</si>
  <si>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</si>
  <si>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</si>
  <si>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</si>
  <si>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</si>
  <si>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</si>
  <si>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</si>
  <si>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</si>
  <si>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</si>
  <si>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</si>
  <si>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</si>
  <si>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</si>
  <si>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</si>
  <si>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</si>
  <si>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</si>
  <si>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</si>
  <si>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</si>
  <si>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</si>
  <si>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</si>
  <si>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</si>
  <si>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</si>
  <si>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</si>
  <si>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</si>
  <si>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</si>
  <si>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</si>
  <si>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</si>
  <si>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</si>
  <si>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</si>
  <si>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</si>
  <si>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Oświetlenie ulic, placów i dróg</t>
  </si>
  <si>
    <t>Dotacja podmiotowa z budżetu dla samorządowej instytucji kultury</t>
  </si>
  <si>
    <t>w złotych</t>
  </si>
  <si>
    <t>Ogółem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</si>
  <si>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</si>
  <si>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</si>
  <si>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</si>
  <si>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</si>
  <si>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</si>
  <si>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</si>
  <si>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</si>
  <si>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</si>
  <si>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</si>
  <si>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</si>
  <si>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</si>
  <si>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</si>
  <si>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</si>
  <si>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</si>
  <si>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</si>
  <si>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</si>
  <si>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</si>
  <si>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</si>
  <si>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</si>
  <si>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</si>
  <si>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</si>
  <si>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</si>
  <si>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</si>
  <si>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</si>
  <si>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</si>
  <si>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</si>
  <si>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</si>
  <si>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</si>
  <si>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</si>
  <si>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</si>
  <si>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</si>
  <si>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</si>
  <si>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</si>
  <si>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</si>
  <si>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</si>
  <si>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</si>
  <si>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</si>
  <si>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</si>
  <si>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</si>
  <si>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</si>
  <si>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</si>
  <si>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</si>
  <si>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</si>
  <si>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</si>
  <si>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</si>
  <si>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</si>
  <si>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wydatki związane z realizacją ich statuto-  wych zadań</t>
  </si>
  <si>
    <t>świadcze-  nia na rzecz osób fizycz-  nych</t>
  </si>
  <si>
    <t>wydatki na programy finansowa- ne z udziałem środków, o których mowa w art.. 5. ust.1 pkt. 3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</si>
  <si>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</si>
  <si>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</si>
  <si>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</si>
  <si>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</si>
  <si>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</si>
  <si>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</si>
  <si>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</si>
  <si>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</si>
  <si>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</si>
  <si>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</si>
  <si>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</si>
  <si>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</si>
  <si>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</si>
  <si>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</si>
  <si>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</si>
  <si>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</si>
  <si>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</si>
  <si>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</si>
  <si>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</si>
  <si>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</si>
  <si>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</si>
  <si>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</si>
  <si>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</si>
  <si>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</si>
  <si>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</si>
  <si>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</si>
  <si>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Kultura fizyczna </t>
  </si>
  <si>
    <t xml:space="preserve">Zadania w zakresie kultury fizycznej  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</si>
  <si>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</si>
  <si>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</si>
  <si>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</si>
  <si>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</si>
  <si>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</si>
  <si>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</si>
  <si>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</si>
  <si>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</si>
  <si>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</si>
  <si>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</si>
  <si>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</si>
  <si>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</si>
  <si>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</si>
  <si>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</si>
  <si>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2011 r.</t>
  </si>
  <si>
    <t>Pozostałe podatki na rzecz budż.jst</t>
  </si>
  <si>
    <t>Źródło dochodów</t>
  </si>
  <si>
    <t>Plan na 2011r.</t>
  </si>
  <si>
    <t>dochody bieżące</t>
  </si>
  <si>
    <t>dochody majątkowe</t>
  </si>
  <si>
    <t>Pozostała działaność</t>
  </si>
  <si>
    <t xml:space="preserve">Dotacje celowe otrzymane z budżetu na real. zadań bieżących z  zakresu adm.rządowej zleconych gminie </t>
  </si>
  <si>
    <t>0580</t>
  </si>
  <si>
    <t>Grzywny i inne kary pieniężne od osób prawnych i innych jednostek organizacyjnych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</si>
  <si>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</si>
  <si>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</si>
  <si>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0470</t>
  </si>
  <si>
    <t>Wpływy z opłat za zarząd, użytkowanie i użytkowanie wieczyste nieruchomości</t>
  </si>
  <si>
    <t>0750</t>
  </si>
  <si>
    <t>Dochody z najmu i dzierżawy składników majątkowych SP, JST lub innych jednostek zaliczanych do sektora finansów publicznych oraz innych umów o podobnym charakterze</t>
  </si>
  <si>
    <t>0760</t>
  </si>
  <si>
    <t>Wpływy z tytułu przekształcenia prawa użytkowania wieczystego przysługujące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</si>
  <si>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</si>
  <si>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</si>
  <si>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</si>
  <si>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</si>
  <si>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</si>
  <si>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</si>
  <si>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</si>
  <si>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>710</t>
  </si>
  <si>
    <t>71004</t>
  </si>
  <si>
    <t>2320</t>
  </si>
  <si>
    <t>Dotacje celowe otrzymane z powiatu na zadania bieżące realizowane na podstawie porozumień między j.s.t.</t>
  </si>
  <si>
    <t>2010</t>
  </si>
  <si>
    <t xml:space="preserve">Dotacje celowe otrzymane z budżetu na realizację zadań bieżących z  zakresu administracji rządowej zleconych gminie </t>
  </si>
  <si>
    <t>2360</t>
  </si>
  <si>
    <t>Dochody jst związane z realizacją zadań z zakresu administracji rządowej oraz innych zadań zleconych ustawami</t>
  </si>
  <si>
    <t>Urzędy gmin (miast i miast na pr. powiat)</t>
  </si>
  <si>
    <t>0960</t>
  </si>
  <si>
    <t>Otrzymane spadki, zapisy i darowizny otrzymane w formie pieniężnej</t>
  </si>
  <si>
    <t>75056</t>
  </si>
  <si>
    <t>Spis powszechny i inne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</si>
  <si>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</si>
  <si>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</si>
  <si>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754</t>
  </si>
  <si>
    <t>75412</t>
  </si>
  <si>
    <t>0870</t>
  </si>
  <si>
    <t>Wpływy ze sprzedaży skł. majątkowych</t>
  </si>
  <si>
    <t>Dochody od osób prawnych,od osób fiz. i innych jedn.nie posiadających osobowości prawnej oraz wydatki związane z ich poborem</t>
  </si>
  <si>
    <t>Wpływy z podatku dochodowego od osób fizycznych</t>
  </si>
  <si>
    <t>0350</t>
  </si>
  <si>
    <t>Podatek od działalności gospodarczej osób fiz. opłacany w formie karty podatkowej</t>
  </si>
  <si>
    <t>0910</t>
  </si>
  <si>
    <t>Odsetki od nieterminowych wpłat z tytułu podatków i opłat</t>
  </si>
  <si>
    <t>Wpływy z podatku rolnego,leśnego, czynności cywilno prawnych, podatków i opłat lokalnych od osób prawnych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</si>
  <si>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</si>
  <si>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</si>
  <si>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</si>
  <si>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</si>
  <si>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</si>
  <si>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</si>
  <si>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</si>
  <si>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</si>
  <si>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 prawnych</t>
  </si>
  <si>
    <t>Wpływy z podatku rolnego, leśnego, spadków i darowizn, czynności cywilno-prawnych  oraz podatków i opłat lokalnych od osób fizycznych</t>
  </si>
  <si>
    <t>0360</t>
  </si>
  <si>
    <t>Podatek od spadków i darowizn</t>
  </si>
  <si>
    <t>0370</t>
  </si>
  <si>
    <t>Opłata od posiadania psa</t>
  </si>
  <si>
    <t>0430</t>
  </si>
  <si>
    <t>Wpływy z opłaty targowej</t>
  </si>
  <si>
    <t>Podatek od czynności cywilno-prawnych</t>
  </si>
  <si>
    <t>0560</t>
  </si>
  <si>
    <t>Zaległości podatków zniesionych</t>
  </si>
  <si>
    <t>Wpływy z innych opłat stanowiących dochód  j.s.t. na podstawie ustaw</t>
  </si>
  <si>
    <t>0410</t>
  </si>
  <si>
    <t>Wpływy z opłaty skarbowej</t>
  </si>
  <si>
    <t>0480</t>
  </si>
  <si>
    <t>Wpływy z opłat za zezwolenia na sprzedaż napojów alkoholowych</t>
  </si>
  <si>
    <t>0490</t>
  </si>
  <si>
    <t>Wpływy z innych lokalnych opłat pobieranych przez jst na podstawie odrębnych ustaw</t>
  </si>
  <si>
    <t>0590</t>
  </si>
  <si>
    <t>Wpływy z opłat za koncesje i licencje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</si>
  <si>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</si>
  <si>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</si>
  <si>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</si>
  <si>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</si>
  <si>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</si>
  <si>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</si>
  <si>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</si>
  <si>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</si>
  <si>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2920</t>
  </si>
  <si>
    <t>Subwencje ogólne z budżetu państwa</t>
  </si>
  <si>
    <t>75802</t>
  </si>
  <si>
    <t>Uzupełnienie subwencji ogólnej dla jst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</si>
  <si>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</si>
  <si>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</si>
  <si>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</si>
  <si>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</si>
  <si>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</si>
  <si>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</si>
  <si>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Otrzymane spadki, zapisy i darowizny w postaci pieniężnej</t>
  </si>
  <si>
    <t>Dotacje celowe otrzymane z gminy na zadania bieżące realizowane na podstawie porozumień (umów) między jst</t>
  </si>
  <si>
    <t xml:space="preserve">Przedszkola </t>
  </si>
  <si>
    <t>Wpływy z darowizn</t>
  </si>
  <si>
    <t>0921</t>
  </si>
  <si>
    <t>2701</t>
  </si>
  <si>
    <t>Środki na dofinansowanie własnych zadań bieżących pozyskane z innych źródeł</t>
  </si>
  <si>
    <t>80148</t>
  </si>
  <si>
    <t>Stołówki szkolne i przedszkolne</t>
  </si>
  <si>
    <t>80195</t>
  </si>
  <si>
    <t>2030</t>
  </si>
  <si>
    <t>Dotacje celowe otrzymane z budżetu państwa na realizację własnych zadań bieżących gmin</t>
  </si>
  <si>
    <t>851</t>
  </si>
  <si>
    <t>85154</t>
  </si>
  <si>
    <t>Pomoc społeczna</t>
  </si>
  <si>
    <t xml:space="preserve">0970 </t>
  </si>
  <si>
    <t xml:space="preserve">Wpływy z różnych dochodów </t>
  </si>
  <si>
    <t xml:space="preserve">Dotacje celowe otrzymane z budżetu państwa na realizację zadań bieżących z  zakresu administracji rządowej zleconych gminie </t>
  </si>
  <si>
    <t>Dochody jst związane z realizacją zadań z zakresu adm.rządowej oraz innych zadań zleconych ustawami</t>
  </si>
  <si>
    <t>Składki na ubezpieczenie zdrowotne opłacane za osoby pobierające świadczenia z pomocy społecznej, niektóre świadczenia rodzinne oraz osoby uczestniczące w zajęciach w centrum integracji społecznej</t>
  </si>
  <si>
    <t xml:space="preserve">Dotacje celowe otrzymane z budżetu państwa  na realizację  zadań bieżących z  zakresu administracji rządowej zleconych gminie </t>
  </si>
  <si>
    <t>85216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</si>
  <si>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</si>
  <si>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</si>
  <si>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</si>
  <si>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</si>
  <si>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853</t>
  </si>
  <si>
    <t>85395</t>
  </si>
  <si>
    <t>2007</t>
  </si>
  <si>
    <t>2009</t>
  </si>
  <si>
    <t>6208</t>
  </si>
  <si>
    <t>Dotacje rozwojowe</t>
  </si>
  <si>
    <t>6209</t>
  </si>
  <si>
    <t>854</t>
  </si>
  <si>
    <t>85404</t>
  </si>
  <si>
    <t>Wczesne wspomaganie rozwoju dziecka</t>
  </si>
  <si>
    <t>0570</t>
  </si>
  <si>
    <t>Grzywny, mandaty i inne kary pieniężne od osób fizycznych</t>
  </si>
  <si>
    <t>90004</t>
  </si>
  <si>
    <t>Zieleń w miastach</t>
  </si>
  <si>
    <t>2460</t>
  </si>
  <si>
    <t>Środki otrzymane od pozostałych jednostek sektora finansów publicznych na realizację zadań bieżących jednostek zaliczanych do sektora finansów publicznych</t>
  </si>
  <si>
    <t>90015</t>
  </si>
  <si>
    <t>Oświetlenie ulic, placów</t>
  </si>
  <si>
    <t>90019</t>
  </si>
  <si>
    <t>Wpływy i wydatki związane z gromadzeniem środków z opłat i kar za korzystanie ze środowiska</t>
  </si>
  <si>
    <t>90020</t>
  </si>
  <si>
    <t>0400</t>
  </si>
  <si>
    <t>Wpływy z opłaty produktowej</t>
  </si>
  <si>
    <t>Wpływy z róznych dochodów</t>
  </si>
  <si>
    <t>Dotacje celowe otrzymane z powiatu na zadania bieżące realizowane na postawie porozumień między j.s.t.</t>
  </si>
  <si>
    <t>926</t>
  </si>
  <si>
    <t>92601</t>
  </si>
  <si>
    <t>Obiekty sportowe</t>
  </si>
  <si>
    <t>92695</t>
  </si>
  <si>
    <t>Dochody z najmu i dzierżawy składników majątkowych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</si>
  <si>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</si>
  <si>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</si>
  <si>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</si>
  <si>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</si>
  <si>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Zwiększenie</t>
  </si>
  <si>
    <t>Zmniejszenie</t>
  </si>
  <si>
    <t>Kultura fizyczna</t>
  </si>
  <si>
    <t>Zmiany  w  planie  dochodów  budżetu  gminy  na  2011 r.</t>
  </si>
  <si>
    <t xml:space="preserve"> Zmiany w planie wydatków budżetu Miasta Radziejów na  2011 r.</t>
  </si>
  <si>
    <t>Pobór podatków, opłat i niepodatko- wych należności budżetowych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</si>
</sst>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10"/>
      <color indexed="10"/>
      <name val="Arial CE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7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9" fillId="33" borderId="10" xfId="0" applyNumberFormat="1" applyFont="1" applyFill="1" applyBorder="1" applyAlignment="1">
      <alignment vertical="center" wrapText="1"/>
    </xf>
    <xf numFmtId="3" fontId="20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7" fillId="33" borderId="11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12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3" fontId="1" fillId="0" borderId="0" xfId="52" applyNumberFormat="1" applyFont="1" applyFill="1">
      <alignment/>
      <protection/>
    </xf>
    <xf numFmtId="0" fontId="1" fillId="0" borderId="0" xfId="52" applyFont="1">
      <alignment/>
      <protection/>
    </xf>
    <xf numFmtId="3" fontId="1" fillId="0" borderId="0" xfId="52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49" fontId="12" fillId="0" borderId="16" xfId="52" applyNumberFormat="1" applyFont="1" applyBorder="1" applyAlignment="1">
      <alignment horizontal="center" vertical="center"/>
      <protection/>
    </xf>
    <xf numFmtId="0" fontId="12" fillId="0" borderId="16" xfId="52" applyFont="1" applyBorder="1" applyAlignment="1">
      <alignment vertical="center"/>
      <protection/>
    </xf>
    <xf numFmtId="0" fontId="12" fillId="0" borderId="16" xfId="52" applyFont="1" applyBorder="1" applyAlignment="1">
      <alignment horizontal="left" vertical="center"/>
      <protection/>
    </xf>
    <xf numFmtId="3" fontId="12" fillId="0" borderId="16" xfId="52" applyNumberFormat="1" applyFont="1" applyFill="1" applyBorder="1" applyAlignment="1">
      <alignment horizontal="right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vertical="center"/>
      <protection/>
    </xf>
    <xf numFmtId="0" fontId="1" fillId="0" borderId="16" xfId="52" applyFont="1" applyBorder="1" applyAlignment="1">
      <alignment horizontal="left" vertical="center"/>
      <protection/>
    </xf>
    <xf numFmtId="3" fontId="1" fillId="0" borderId="16" xfId="52" applyNumberFormat="1" applyFont="1" applyFill="1" applyBorder="1" applyAlignment="1">
      <alignment horizontal="right" vertical="center"/>
      <protection/>
    </xf>
    <xf numFmtId="0" fontId="12" fillId="0" borderId="16" xfId="52" applyFont="1" applyBorder="1" applyAlignment="1">
      <alignment horizontal="center" vertical="center"/>
      <protection/>
    </xf>
    <xf numFmtId="0" fontId="7" fillId="33" borderId="16" xfId="0" applyFont="1" applyFill="1" applyBorder="1" applyAlignment="1">
      <alignment horizontal="left" vertical="center" wrapText="1"/>
    </xf>
    <xf numFmtId="3" fontId="12" fillId="0" borderId="16" xfId="52" applyNumberFormat="1" applyFont="1" applyBorder="1" applyAlignment="1">
      <alignment horizontal="right" vertical="center"/>
      <protection/>
    </xf>
    <xf numFmtId="3" fontId="1" fillId="0" borderId="16" xfId="52" applyNumberFormat="1" applyFont="1" applyBorder="1" applyAlignment="1">
      <alignment horizontal="right" vertical="center"/>
      <protection/>
    </xf>
    <xf numFmtId="49" fontId="1" fillId="0" borderId="16" xfId="52" applyNumberFormat="1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left" vertical="center" wrapText="1"/>
      <protection/>
    </xf>
    <xf numFmtId="3" fontId="0" fillId="0" borderId="1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6" xfId="52" applyNumberFormat="1" applyFont="1" applyBorder="1" applyAlignment="1">
      <alignment horizontal="right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" fillId="0" borderId="10" xfId="52" applyFont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3" fontId="12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right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vertical="center"/>
    </xf>
    <xf numFmtId="3" fontId="12" fillId="0" borderId="17" xfId="52" applyNumberFormat="1" applyFont="1" applyBorder="1" applyAlignment="1">
      <alignment horizontal="right" vertical="center"/>
      <protection/>
    </xf>
    <xf numFmtId="3" fontId="0" fillId="0" borderId="10" xfId="0" applyNumberFormat="1" applyFont="1" applyFill="1" applyBorder="1" applyAlignment="1">
      <alignment/>
    </xf>
    <xf numFmtId="3" fontId="25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0" fillId="33" borderId="16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0" fillId="33" borderId="17" xfId="0" applyNumberFormat="1" applyFont="1" applyFill="1" applyBorder="1" applyAlignment="1">
      <alignment horizontal="right" vertical="center" wrapText="1"/>
    </xf>
    <xf numFmtId="3" fontId="0" fillId="33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wrapText="1"/>
    </xf>
    <xf numFmtId="3" fontId="1" fillId="0" borderId="17" xfId="52" applyNumberFormat="1" applyFont="1" applyBorder="1" applyAlignment="1">
      <alignment horizontal="right" vertical="center" wrapText="1"/>
      <protection/>
    </xf>
    <xf numFmtId="3" fontId="1" fillId="0" borderId="17" xfId="52" applyNumberFormat="1" applyFont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0" fontId="1" fillId="0" borderId="12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 vertical="center"/>
      <protection/>
    </xf>
    <xf numFmtId="3" fontId="12" fillId="0" borderId="13" xfId="52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Border="1" applyAlignment="1">
      <alignment horizontal="center" vertical="center" wrapText="1"/>
    </xf>
    <xf numFmtId="3" fontId="12" fillId="0" borderId="16" xfId="52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2" fillId="0" borderId="11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center" vertical="center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7" xfId="52" applyFont="1" applyBorder="1" applyAlignment="1">
      <alignment horizontal="left" vertical="center" wrapText="1"/>
      <protection/>
    </xf>
    <xf numFmtId="3" fontId="4" fillId="0" borderId="0" xfId="52" applyNumberFormat="1" applyFont="1" applyAlignment="1">
      <alignment horizontal="center"/>
      <protection/>
    </xf>
    <xf numFmtId="3" fontId="26" fillId="0" borderId="0" xfId="0" applyNumberFormat="1" applyFont="1" applyAlignment="1">
      <alignment horizontal="center"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view="pageBreakPreview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9" sqref="D39"/>
    </sheetView>
  </sheetViews>
  <sheetFormatPr defaultColWidth="9.140625" defaultRowHeight="12.75"/>
  <cols>
    <col min="1" max="1" width="6.8515625" style="154" customWidth="1"/>
    <col min="2" max="2" width="10.57421875" style="148" customWidth="1"/>
    <col min="3" max="3" width="8.7109375" style="148" customWidth="1"/>
    <col min="4" max="4" width="52.28125" style="148" customWidth="1"/>
    <col min="5" max="6" width="14.140625" style="241" customWidth="1"/>
    <col min="7" max="7" width="18.28125" style="155" customWidth="1"/>
    <col min="8" max="8" width="17.57421875" style="142" customWidth="1"/>
    <col min="9" max="9" width="16.57421875" style="142" customWidth="1"/>
    <col min="10" max="16384" width="9.140625" style="148" customWidth="1"/>
  </cols>
  <sheetData>
    <row r="1" spans="1:8" ht="18">
      <c r="A1" s="156"/>
      <c r="B1" s="257" t="s">
        <v>415</v>
      </c>
      <c r="C1" s="257"/>
      <c r="D1" s="257"/>
      <c r="E1" s="257"/>
      <c r="F1" s="257"/>
      <c r="G1" s="257"/>
      <c r="H1" s="258"/>
    </row>
    <row r="2" spans="1:7" ht="12.75">
      <c r="A2" s="156"/>
      <c r="B2" s="143"/>
      <c r="C2" s="143"/>
      <c r="D2" s="144"/>
      <c r="E2" s="229"/>
      <c r="F2" s="229"/>
      <c r="G2" s="145"/>
    </row>
    <row r="3" spans="1:7" ht="12.75">
      <c r="A3" s="157"/>
      <c r="B3" s="146"/>
      <c r="C3" s="146"/>
      <c r="D3" s="146"/>
      <c r="E3" s="230"/>
      <c r="F3" s="230"/>
      <c r="G3" s="147" t="s">
        <v>2</v>
      </c>
    </row>
    <row r="4" spans="1:9" ht="15.75" customHeight="1">
      <c r="A4" s="259" t="s">
        <v>0</v>
      </c>
      <c r="B4" s="261" t="s">
        <v>41</v>
      </c>
      <c r="C4" s="259" t="s">
        <v>1</v>
      </c>
      <c r="D4" s="259" t="s">
        <v>257</v>
      </c>
      <c r="E4" s="244" t="s">
        <v>412</v>
      </c>
      <c r="F4" s="244" t="s">
        <v>413</v>
      </c>
      <c r="G4" s="244" t="s">
        <v>258</v>
      </c>
      <c r="H4" s="247" t="s">
        <v>46</v>
      </c>
      <c r="I4" s="248"/>
    </row>
    <row r="5" spans="1:9" ht="30.75" customHeight="1">
      <c r="A5" s="260"/>
      <c r="B5" s="262"/>
      <c r="C5" s="260"/>
      <c r="D5" s="260"/>
      <c r="E5" s="245"/>
      <c r="F5" s="245"/>
      <c r="G5" s="246"/>
      <c r="H5" s="158" t="s">
        <v>259</v>
      </c>
      <c r="I5" s="158" t="s">
        <v>260</v>
      </c>
    </row>
    <row r="6" spans="1:9" ht="12.75">
      <c r="A6" s="159">
        <v>1</v>
      </c>
      <c r="B6" s="159">
        <v>2</v>
      </c>
      <c r="C6" s="159">
        <v>3</v>
      </c>
      <c r="D6" s="159">
        <v>4</v>
      </c>
      <c r="E6" s="231"/>
      <c r="F6" s="231"/>
      <c r="G6" s="160">
        <v>9</v>
      </c>
      <c r="H6" s="161">
        <v>10</v>
      </c>
      <c r="I6" s="161">
        <v>11</v>
      </c>
    </row>
    <row r="7" spans="1:9" ht="21" customHeight="1" hidden="1">
      <c r="A7" s="162" t="s">
        <v>48</v>
      </c>
      <c r="B7" s="163"/>
      <c r="C7" s="163"/>
      <c r="D7" s="164" t="s">
        <v>50</v>
      </c>
      <c r="E7" s="172"/>
      <c r="F7" s="172"/>
      <c r="G7" s="165">
        <v>0</v>
      </c>
      <c r="H7" s="165">
        <v>0</v>
      </c>
      <c r="I7" s="165">
        <v>0</v>
      </c>
    </row>
    <row r="8" spans="1:9" ht="18" customHeight="1" hidden="1">
      <c r="A8" s="166"/>
      <c r="B8" s="166" t="s">
        <v>164</v>
      </c>
      <c r="C8" s="167"/>
      <c r="D8" s="168" t="s">
        <v>261</v>
      </c>
      <c r="E8" s="173"/>
      <c r="F8" s="173"/>
      <c r="G8" s="169">
        <v>0</v>
      </c>
      <c r="H8" s="41"/>
      <c r="I8" s="41"/>
    </row>
    <row r="9" spans="1:9" ht="38.25" customHeight="1" hidden="1">
      <c r="A9" s="166"/>
      <c r="B9" s="167"/>
      <c r="C9" s="166">
        <v>2010</v>
      </c>
      <c r="D9" s="1" t="s">
        <v>262</v>
      </c>
      <c r="E9" s="232"/>
      <c r="F9" s="232"/>
      <c r="G9" s="165">
        <v>0</v>
      </c>
      <c r="H9" s="41">
        <v>0</v>
      </c>
      <c r="I9" s="41">
        <v>0</v>
      </c>
    </row>
    <row r="10" spans="1:9" s="151" customFormat="1" ht="21" customHeight="1" hidden="1">
      <c r="A10" s="170">
        <v>600</v>
      </c>
      <c r="B10" s="163"/>
      <c r="C10" s="163"/>
      <c r="D10" s="171" t="s">
        <v>3</v>
      </c>
      <c r="E10" s="179"/>
      <c r="F10" s="179"/>
      <c r="G10" s="165">
        <f>SUM(G11)</f>
        <v>478880</v>
      </c>
      <c r="H10" s="172">
        <f>SUM(H11)</f>
        <v>0</v>
      </c>
      <c r="I10" s="172">
        <f>SUM(I11)</f>
        <v>478880</v>
      </c>
    </row>
    <row r="11" spans="1:9" ht="21" customHeight="1" hidden="1">
      <c r="A11" s="166"/>
      <c r="B11" s="167">
        <v>60016</v>
      </c>
      <c r="C11" s="167"/>
      <c r="D11" s="168" t="s">
        <v>4</v>
      </c>
      <c r="E11" s="173"/>
      <c r="F11" s="173"/>
      <c r="G11" s="169">
        <f>SUM(G12:G13)</f>
        <v>478880</v>
      </c>
      <c r="H11" s="173">
        <f>SUM(H12:H13)</f>
        <v>0</v>
      </c>
      <c r="I11" s="173">
        <f>SUM(I12:I13)</f>
        <v>478880</v>
      </c>
    </row>
    <row r="12" spans="1:9" ht="41.25" customHeight="1" hidden="1">
      <c r="A12" s="166"/>
      <c r="B12" s="167"/>
      <c r="C12" s="174" t="s">
        <v>263</v>
      </c>
      <c r="D12" s="175" t="s">
        <v>264</v>
      </c>
      <c r="E12" s="184"/>
      <c r="F12" s="184"/>
      <c r="G12" s="169">
        <v>0</v>
      </c>
      <c r="H12" s="176">
        <v>0</v>
      </c>
      <c r="I12" s="176">
        <v>0</v>
      </c>
    </row>
    <row r="13" spans="1:9" ht="63.75" customHeight="1" hidden="1">
      <c r="A13" s="166"/>
      <c r="B13" s="167"/>
      <c r="C13" s="174" t="s">
        <v>265</v>
      </c>
      <c r="D13" s="175" t="s">
        <v>266</v>
      </c>
      <c r="E13" s="184"/>
      <c r="F13" s="184"/>
      <c r="G13" s="169">
        <v>478880</v>
      </c>
      <c r="H13" s="176">
        <v>0</v>
      </c>
      <c r="I13" s="176">
        <v>478880</v>
      </c>
    </row>
    <row r="14" spans="1:9" ht="14.25" customHeight="1" hidden="1">
      <c r="A14" s="166"/>
      <c r="B14" s="167"/>
      <c r="C14" s="174"/>
      <c r="D14" s="175"/>
      <c r="E14" s="184"/>
      <c r="F14" s="184"/>
      <c r="G14" s="169"/>
      <c r="H14" s="177"/>
      <c r="I14" s="177"/>
    </row>
    <row r="15" spans="1:9" s="150" customFormat="1" ht="21" customHeight="1" hidden="1">
      <c r="A15" s="178">
        <v>700</v>
      </c>
      <c r="B15" s="178"/>
      <c r="C15" s="178"/>
      <c r="D15" s="171" t="s">
        <v>5</v>
      </c>
      <c r="E15" s="179">
        <f>E16</f>
        <v>0</v>
      </c>
      <c r="F15" s="179">
        <f>F16</f>
        <v>0</v>
      </c>
      <c r="G15" s="180">
        <f>SUM(G16)</f>
        <v>1334711</v>
      </c>
      <c r="H15" s="180">
        <f>SUM(H16)</f>
        <v>219000</v>
      </c>
      <c r="I15" s="180">
        <f>SUM(I16)</f>
        <v>1115711</v>
      </c>
    </row>
    <row r="16" spans="1:9" s="150" customFormat="1" ht="20.25" customHeight="1" hidden="1">
      <c r="A16" s="132"/>
      <c r="B16" s="132">
        <v>70005</v>
      </c>
      <c r="C16" s="132"/>
      <c r="D16" s="1" t="s">
        <v>6</v>
      </c>
      <c r="E16" s="141">
        <f>SUM(E17:E24)</f>
        <v>0</v>
      </c>
      <c r="F16" s="141">
        <f>SUM(F17:F24)</f>
        <v>0</v>
      </c>
      <c r="G16" s="181">
        <f>SUM(G17:G24)</f>
        <v>1334711</v>
      </c>
      <c r="H16" s="141">
        <f>SUM(H17:H24)</f>
        <v>219000</v>
      </c>
      <c r="I16" s="141">
        <f>SUM(I17:I24)</f>
        <v>1115711</v>
      </c>
    </row>
    <row r="17" spans="1:9" s="150" customFormat="1" ht="32.25" customHeight="1" hidden="1">
      <c r="A17" s="132"/>
      <c r="B17" s="132"/>
      <c r="C17" s="132" t="s">
        <v>267</v>
      </c>
      <c r="D17" s="1" t="s">
        <v>268</v>
      </c>
      <c r="E17" s="141"/>
      <c r="F17" s="141"/>
      <c r="G17" s="6">
        <v>85000</v>
      </c>
      <c r="H17" s="182">
        <v>85000</v>
      </c>
      <c r="I17" s="182">
        <v>0</v>
      </c>
    </row>
    <row r="18" spans="1:9" s="149" customFormat="1" ht="57" customHeight="1" hidden="1">
      <c r="A18" s="132"/>
      <c r="B18" s="132"/>
      <c r="C18" s="132" t="s">
        <v>269</v>
      </c>
      <c r="D18" s="1" t="s">
        <v>270</v>
      </c>
      <c r="E18" s="141"/>
      <c r="F18" s="141"/>
      <c r="G18" s="6">
        <v>128000</v>
      </c>
      <c r="H18" s="183">
        <v>128000</v>
      </c>
      <c r="I18" s="183">
        <v>0</v>
      </c>
    </row>
    <row r="19" spans="1:9" s="150" customFormat="1" ht="49.5" customHeight="1" hidden="1">
      <c r="A19" s="132"/>
      <c r="B19" s="132"/>
      <c r="C19" s="132" t="s">
        <v>271</v>
      </c>
      <c r="D19" s="1" t="s">
        <v>272</v>
      </c>
      <c r="E19" s="141"/>
      <c r="F19" s="141"/>
      <c r="G19" s="6">
        <v>1600</v>
      </c>
      <c r="H19" s="182">
        <v>0</v>
      </c>
      <c r="I19" s="182">
        <v>1600</v>
      </c>
    </row>
    <row r="20" spans="1:9" s="149" customFormat="1" ht="36.75" customHeight="1" hidden="1">
      <c r="A20" s="132"/>
      <c r="B20" s="132"/>
      <c r="C20" s="132" t="s">
        <v>273</v>
      </c>
      <c r="D20" s="1" t="s">
        <v>274</v>
      </c>
      <c r="E20" s="141"/>
      <c r="F20" s="141"/>
      <c r="G20" s="6">
        <v>312833</v>
      </c>
      <c r="H20" s="183">
        <v>0</v>
      </c>
      <c r="I20" s="183">
        <v>312833</v>
      </c>
    </row>
    <row r="21" spans="1:9" s="150" customFormat="1" ht="21" customHeight="1" hidden="1">
      <c r="A21" s="132"/>
      <c r="B21" s="132"/>
      <c r="C21" s="132" t="s">
        <v>275</v>
      </c>
      <c r="D21" s="1" t="s">
        <v>276</v>
      </c>
      <c r="E21" s="141"/>
      <c r="F21" s="141"/>
      <c r="G21" s="6">
        <v>2000</v>
      </c>
      <c r="H21" s="176">
        <v>2000</v>
      </c>
      <c r="I21" s="176">
        <v>0</v>
      </c>
    </row>
    <row r="22" spans="1:9" s="150" customFormat="1" ht="21" customHeight="1" hidden="1">
      <c r="A22" s="132"/>
      <c r="B22" s="132"/>
      <c r="C22" s="132" t="s">
        <v>277</v>
      </c>
      <c r="D22" s="1" t="s">
        <v>8</v>
      </c>
      <c r="E22" s="141"/>
      <c r="F22" s="141"/>
      <c r="G22" s="6">
        <v>2000</v>
      </c>
      <c r="H22" s="176">
        <v>2000</v>
      </c>
      <c r="I22" s="176">
        <v>0</v>
      </c>
    </row>
    <row r="23" spans="1:9" s="150" customFormat="1" ht="21" customHeight="1" hidden="1">
      <c r="A23" s="132"/>
      <c r="B23" s="132"/>
      <c r="C23" s="132" t="s">
        <v>278</v>
      </c>
      <c r="D23" s="1" t="s">
        <v>279</v>
      </c>
      <c r="E23" s="141"/>
      <c r="F23" s="141"/>
      <c r="G23" s="6">
        <v>2000</v>
      </c>
      <c r="H23" s="176">
        <v>2000</v>
      </c>
      <c r="I23" s="176">
        <v>0</v>
      </c>
    </row>
    <row r="24" spans="1:9" s="150" customFormat="1" ht="64.5" customHeight="1" hidden="1">
      <c r="A24" s="132"/>
      <c r="B24" s="132"/>
      <c r="C24" s="174" t="s">
        <v>265</v>
      </c>
      <c r="D24" s="175" t="s">
        <v>266</v>
      </c>
      <c r="E24" s="184"/>
      <c r="F24" s="184"/>
      <c r="G24" s="6">
        <v>801278</v>
      </c>
      <c r="H24" s="176">
        <v>0</v>
      </c>
      <c r="I24" s="176">
        <v>801278</v>
      </c>
    </row>
    <row r="25" spans="1:9" s="150" customFormat="1" ht="21" customHeight="1" hidden="1">
      <c r="A25" s="185" t="s">
        <v>280</v>
      </c>
      <c r="B25" s="185"/>
      <c r="C25" s="185"/>
      <c r="D25" s="186" t="s">
        <v>177</v>
      </c>
      <c r="E25" s="208"/>
      <c r="F25" s="208"/>
      <c r="G25" s="30">
        <v>0</v>
      </c>
      <c r="H25" s="30">
        <v>0</v>
      </c>
      <c r="I25" s="30">
        <v>0</v>
      </c>
    </row>
    <row r="26" spans="1:9" s="150" customFormat="1" ht="18" customHeight="1" hidden="1">
      <c r="A26" s="132"/>
      <c r="B26" s="132" t="s">
        <v>281</v>
      </c>
      <c r="C26" s="132"/>
      <c r="D26" s="1" t="s">
        <v>178</v>
      </c>
      <c r="E26" s="141"/>
      <c r="F26" s="141"/>
      <c r="G26" s="6">
        <v>0</v>
      </c>
      <c r="H26" s="176">
        <v>0</v>
      </c>
      <c r="I26" s="176">
        <v>0</v>
      </c>
    </row>
    <row r="27" spans="1:9" s="150" customFormat="1" ht="42.75" customHeight="1" hidden="1">
      <c r="A27" s="132"/>
      <c r="B27" s="132"/>
      <c r="C27" s="132" t="s">
        <v>282</v>
      </c>
      <c r="D27" s="1" t="s">
        <v>283</v>
      </c>
      <c r="E27" s="141"/>
      <c r="F27" s="141"/>
      <c r="G27" s="6">
        <v>0</v>
      </c>
      <c r="H27" s="176">
        <v>0</v>
      </c>
      <c r="I27" s="176">
        <v>0</v>
      </c>
    </row>
    <row r="28" spans="1:9" ht="12" customHeight="1" hidden="1">
      <c r="A28" s="132"/>
      <c r="B28" s="187"/>
      <c r="C28" s="187"/>
      <c r="D28" s="187"/>
      <c r="E28" s="231"/>
      <c r="F28" s="231"/>
      <c r="G28" s="188"/>
      <c r="H28" s="176"/>
      <c r="I28" s="176"/>
    </row>
    <row r="29" spans="1:9" ht="21" customHeight="1">
      <c r="A29" s="178">
        <v>750</v>
      </c>
      <c r="B29" s="178"/>
      <c r="C29" s="178"/>
      <c r="D29" s="171" t="s">
        <v>9</v>
      </c>
      <c r="E29" s="179">
        <f>E30+E33+E39</f>
        <v>10305</v>
      </c>
      <c r="F29" s="179">
        <f>F30+F33+F39</f>
        <v>0</v>
      </c>
      <c r="G29" s="189">
        <f>G30+G33+G39</f>
        <v>390905</v>
      </c>
      <c r="H29" s="189">
        <f>H30+H33+H39</f>
        <v>390905</v>
      </c>
      <c r="I29" s="189">
        <f>I30+I33</f>
        <v>0</v>
      </c>
    </row>
    <row r="30" spans="1:9" ht="21" customHeight="1" hidden="1">
      <c r="A30" s="132"/>
      <c r="B30" s="132">
        <v>75011</v>
      </c>
      <c r="C30" s="132"/>
      <c r="D30" s="1" t="s">
        <v>10</v>
      </c>
      <c r="E30" s="141"/>
      <c r="F30" s="141"/>
      <c r="G30" s="181">
        <f>G31+G32</f>
        <v>80710</v>
      </c>
      <c r="H30" s="181">
        <f>H31+H32</f>
        <v>80710</v>
      </c>
      <c r="I30" s="181">
        <f>I31+I32</f>
        <v>0</v>
      </c>
    </row>
    <row r="31" spans="1:9" ht="48.75" customHeight="1" hidden="1">
      <c r="A31" s="132"/>
      <c r="B31" s="132"/>
      <c r="C31" s="132" t="s">
        <v>284</v>
      </c>
      <c r="D31" s="1" t="s">
        <v>285</v>
      </c>
      <c r="E31" s="141"/>
      <c r="F31" s="141"/>
      <c r="G31" s="6">
        <v>80700</v>
      </c>
      <c r="H31" s="176">
        <v>80700</v>
      </c>
      <c r="I31" s="176">
        <v>0</v>
      </c>
    </row>
    <row r="32" spans="1:9" ht="45" customHeight="1" hidden="1">
      <c r="A32" s="132"/>
      <c r="B32" s="132"/>
      <c r="C32" s="132" t="s">
        <v>286</v>
      </c>
      <c r="D32" s="1" t="s">
        <v>287</v>
      </c>
      <c r="E32" s="141"/>
      <c r="F32" s="141"/>
      <c r="G32" s="6">
        <v>10</v>
      </c>
      <c r="H32" s="176">
        <v>10</v>
      </c>
      <c r="I32" s="176">
        <v>0</v>
      </c>
    </row>
    <row r="33" spans="1:9" ht="21" customHeight="1" hidden="1">
      <c r="A33" s="132"/>
      <c r="B33" s="132">
        <v>75023</v>
      </c>
      <c r="C33" s="132"/>
      <c r="D33" s="1" t="s">
        <v>288</v>
      </c>
      <c r="E33" s="141"/>
      <c r="F33" s="141"/>
      <c r="G33" s="190">
        <f>SUM(G34:G38)</f>
        <v>299890</v>
      </c>
      <c r="H33" s="191">
        <f>SUM(H34:H38)</f>
        <v>299890</v>
      </c>
      <c r="I33" s="191">
        <f>SUM(I34:I38)</f>
        <v>0</v>
      </c>
    </row>
    <row r="34" spans="1:9" ht="59.25" customHeight="1" hidden="1">
      <c r="A34" s="132"/>
      <c r="B34" s="132"/>
      <c r="C34" s="132" t="s">
        <v>269</v>
      </c>
      <c r="D34" s="1" t="s">
        <v>270</v>
      </c>
      <c r="E34" s="141"/>
      <c r="F34" s="141"/>
      <c r="G34" s="6">
        <v>39880</v>
      </c>
      <c r="H34" s="176">
        <v>39880</v>
      </c>
      <c r="I34" s="176">
        <v>0</v>
      </c>
    </row>
    <row r="35" spans="1:9" ht="21" customHeight="1" hidden="1">
      <c r="A35" s="132"/>
      <c r="B35" s="132"/>
      <c r="C35" s="132" t="s">
        <v>275</v>
      </c>
      <c r="D35" s="1" t="s">
        <v>276</v>
      </c>
      <c r="E35" s="141"/>
      <c r="F35" s="141"/>
      <c r="G35" s="6">
        <v>260000</v>
      </c>
      <c r="H35" s="176">
        <v>260000</v>
      </c>
      <c r="I35" s="176">
        <v>0</v>
      </c>
    </row>
    <row r="36" spans="1:9" ht="21" customHeight="1" hidden="1">
      <c r="A36" s="132"/>
      <c r="B36" s="132"/>
      <c r="C36" s="132" t="s">
        <v>277</v>
      </c>
      <c r="D36" s="1" t="s">
        <v>8</v>
      </c>
      <c r="E36" s="141"/>
      <c r="F36" s="141"/>
      <c r="G36" s="6">
        <v>10</v>
      </c>
      <c r="H36" s="176">
        <v>10</v>
      </c>
      <c r="I36" s="176">
        <v>0</v>
      </c>
    </row>
    <row r="37" spans="1:9" ht="27" customHeight="1" hidden="1">
      <c r="A37" s="132"/>
      <c r="B37" s="132"/>
      <c r="C37" s="132" t="s">
        <v>289</v>
      </c>
      <c r="D37" s="1" t="s">
        <v>290</v>
      </c>
      <c r="E37" s="141"/>
      <c r="F37" s="141"/>
      <c r="G37" s="6">
        <v>0</v>
      </c>
      <c r="H37" s="176">
        <v>0</v>
      </c>
      <c r="I37" s="176">
        <v>0</v>
      </c>
    </row>
    <row r="38" spans="1:9" ht="18" customHeight="1" hidden="1">
      <c r="A38" s="132"/>
      <c r="B38" s="132"/>
      <c r="C38" s="132" t="s">
        <v>278</v>
      </c>
      <c r="D38" s="1" t="s">
        <v>279</v>
      </c>
      <c r="E38" s="141"/>
      <c r="F38" s="141"/>
      <c r="G38" s="6">
        <v>0</v>
      </c>
      <c r="H38" s="176">
        <v>0</v>
      </c>
      <c r="I38" s="176">
        <v>0</v>
      </c>
    </row>
    <row r="39" spans="1:9" ht="18" customHeight="1">
      <c r="A39" s="132"/>
      <c r="B39" s="132" t="s">
        <v>291</v>
      </c>
      <c r="C39" s="132"/>
      <c r="D39" s="192" t="s">
        <v>292</v>
      </c>
      <c r="E39" s="183">
        <f>E40</f>
        <v>10305</v>
      </c>
      <c r="F39" s="183"/>
      <c r="G39" s="181">
        <f>G40</f>
        <v>10305</v>
      </c>
      <c r="H39" s="141">
        <f>H40</f>
        <v>10305</v>
      </c>
      <c r="I39" s="141">
        <f>I40</f>
        <v>0</v>
      </c>
    </row>
    <row r="40" spans="1:9" ht="37.5" customHeight="1">
      <c r="A40" s="132"/>
      <c r="B40" s="132"/>
      <c r="C40" s="132" t="s">
        <v>284</v>
      </c>
      <c r="D40" s="1" t="s">
        <v>262</v>
      </c>
      <c r="E40" s="141">
        <v>10305</v>
      </c>
      <c r="F40" s="141"/>
      <c r="G40" s="6">
        <v>10305</v>
      </c>
      <c r="H40" s="176">
        <v>10305</v>
      </c>
      <c r="I40" s="176">
        <v>0</v>
      </c>
    </row>
    <row r="41" spans="1:9" s="151" customFormat="1" ht="48" customHeight="1" hidden="1">
      <c r="A41" s="193">
        <v>751</v>
      </c>
      <c r="B41" s="193"/>
      <c r="C41" s="193"/>
      <c r="D41" s="194" t="s">
        <v>293</v>
      </c>
      <c r="E41" s="233"/>
      <c r="F41" s="233"/>
      <c r="G41" s="195">
        <f>G42</f>
        <v>1150</v>
      </c>
      <c r="H41" s="195">
        <f>H42</f>
        <v>1150</v>
      </c>
      <c r="I41" s="195">
        <f>I42</f>
        <v>0</v>
      </c>
    </row>
    <row r="42" spans="1:9" ht="34.5" customHeight="1" hidden="1">
      <c r="A42" s="132"/>
      <c r="B42" s="132">
        <v>75101</v>
      </c>
      <c r="C42" s="132"/>
      <c r="D42" s="1" t="s">
        <v>294</v>
      </c>
      <c r="E42" s="141"/>
      <c r="F42" s="141"/>
      <c r="G42" s="181">
        <v>1150</v>
      </c>
      <c r="H42" s="176">
        <v>1150</v>
      </c>
      <c r="I42" s="176">
        <v>0</v>
      </c>
    </row>
    <row r="43" spans="1:9" ht="46.5" customHeight="1" hidden="1">
      <c r="A43" s="132"/>
      <c r="B43" s="132"/>
      <c r="C43" s="132" t="s">
        <v>284</v>
      </c>
      <c r="D43" s="1" t="s">
        <v>285</v>
      </c>
      <c r="E43" s="141"/>
      <c r="F43" s="141"/>
      <c r="G43" s="6">
        <v>1150</v>
      </c>
      <c r="H43" s="176">
        <v>1150</v>
      </c>
      <c r="I43" s="176">
        <v>0</v>
      </c>
    </row>
    <row r="44" spans="1:9" ht="37.5" customHeight="1" hidden="1">
      <c r="A44" s="185" t="s">
        <v>295</v>
      </c>
      <c r="B44" s="132"/>
      <c r="C44" s="132"/>
      <c r="D44" s="186" t="s">
        <v>111</v>
      </c>
      <c r="E44" s="208"/>
      <c r="F44" s="208"/>
      <c r="G44" s="30">
        <v>0</v>
      </c>
      <c r="H44" s="176">
        <v>0</v>
      </c>
      <c r="I44" s="176">
        <v>0</v>
      </c>
    </row>
    <row r="45" spans="1:9" ht="18" customHeight="1" hidden="1">
      <c r="A45" s="132"/>
      <c r="B45" s="132" t="s">
        <v>296</v>
      </c>
      <c r="C45" s="132"/>
      <c r="D45" s="1" t="s">
        <v>112</v>
      </c>
      <c r="E45" s="141"/>
      <c r="F45" s="141"/>
      <c r="G45" s="6">
        <v>0</v>
      </c>
      <c r="H45" s="176">
        <v>0</v>
      </c>
      <c r="I45" s="176">
        <v>0</v>
      </c>
    </row>
    <row r="46" spans="1:9" ht="18" customHeight="1" hidden="1">
      <c r="A46" s="132"/>
      <c r="B46" s="132"/>
      <c r="C46" s="132" t="s">
        <v>297</v>
      </c>
      <c r="D46" s="1" t="s">
        <v>298</v>
      </c>
      <c r="E46" s="141"/>
      <c r="F46" s="141"/>
      <c r="G46" s="6">
        <v>0</v>
      </c>
      <c r="H46" s="176">
        <v>0</v>
      </c>
      <c r="I46" s="176">
        <v>0</v>
      </c>
    </row>
    <row r="47" spans="1:9" ht="9" customHeight="1" hidden="1">
      <c r="A47" s="132"/>
      <c r="B47" s="132"/>
      <c r="C47" s="132"/>
      <c r="D47" s="1"/>
      <c r="E47" s="141"/>
      <c r="F47" s="141"/>
      <c r="G47" s="6"/>
      <c r="H47" s="176"/>
      <c r="I47" s="176"/>
    </row>
    <row r="48" spans="1:9" ht="49.5" customHeight="1" hidden="1">
      <c r="A48" s="196">
        <v>756</v>
      </c>
      <c r="B48" s="196"/>
      <c r="C48" s="196"/>
      <c r="D48" s="197" t="s">
        <v>299</v>
      </c>
      <c r="E48" s="199"/>
      <c r="F48" s="199"/>
      <c r="G48" s="198">
        <f>G49+G52+G59+G70+G77</f>
        <v>6428065</v>
      </c>
      <c r="H48" s="199">
        <f>H49+H52+H59+H70+H77</f>
        <v>6428065</v>
      </c>
      <c r="I48" s="199">
        <f>I49+I52+I59+I70+I77</f>
        <v>0</v>
      </c>
    </row>
    <row r="49" spans="1:9" ht="21" customHeight="1" hidden="1">
      <c r="A49" s="132"/>
      <c r="B49" s="132">
        <v>75601</v>
      </c>
      <c r="C49" s="132"/>
      <c r="D49" s="1" t="s">
        <v>300</v>
      </c>
      <c r="E49" s="141"/>
      <c r="F49" s="141"/>
      <c r="G49" s="190">
        <f>SUM(G50:G51)</f>
        <v>6700</v>
      </c>
      <c r="H49" s="191">
        <f>SUM(H50:H51)</f>
        <v>6700</v>
      </c>
      <c r="I49" s="191">
        <f>SUM(I50:I51)</f>
        <v>0</v>
      </c>
    </row>
    <row r="50" spans="1:9" ht="32.25" customHeight="1" hidden="1">
      <c r="A50" s="132"/>
      <c r="B50" s="132"/>
      <c r="C50" s="132" t="s">
        <v>301</v>
      </c>
      <c r="D50" s="1" t="s">
        <v>302</v>
      </c>
      <c r="E50" s="141"/>
      <c r="F50" s="141"/>
      <c r="G50" s="6">
        <v>6500</v>
      </c>
      <c r="H50" s="176">
        <v>6500</v>
      </c>
      <c r="I50" s="176">
        <v>0</v>
      </c>
    </row>
    <row r="51" spans="1:9" ht="32.25" customHeight="1" hidden="1">
      <c r="A51" s="132"/>
      <c r="B51" s="132"/>
      <c r="C51" s="132" t="s">
        <v>303</v>
      </c>
      <c r="D51" s="1" t="s">
        <v>304</v>
      </c>
      <c r="E51" s="141"/>
      <c r="F51" s="141"/>
      <c r="G51" s="6">
        <v>200</v>
      </c>
      <c r="H51" s="176">
        <v>200</v>
      </c>
      <c r="I51" s="176">
        <v>0</v>
      </c>
    </row>
    <row r="52" spans="1:9" ht="47.25" customHeight="1" hidden="1">
      <c r="A52" s="132"/>
      <c r="B52" s="132">
        <v>75615</v>
      </c>
      <c r="C52" s="132"/>
      <c r="D52" s="1" t="s">
        <v>305</v>
      </c>
      <c r="E52" s="141"/>
      <c r="F52" s="141"/>
      <c r="G52" s="181">
        <f>SUM(G53:G58)</f>
        <v>1025297</v>
      </c>
      <c r="H52" s="141">
        <f>SUM(H53:H58)</f>
        <v>1025297</v>
      </c>
      <c r="I52" s="141">
        <f>SUM(I53:I58)</f>
        <v>0</v>
      </c>
    </row>
    <row r="53" spans="1:9" ht="21" customHeight="1" hidden="1">
      <c r="A53" s="132"/>
      <c r="B53" s="132"/>
      <c r="C53" s="132" t="s">
        <v>306</v>
      </c>
      <c r="D53" s="1" t="s">
        <v>11</v>
      </c>
      <c r="E53" s="141"/>
      <c r="F53" s="141"/>
      <c r="G53" s="6">
        <v>1010600</v>
      </c>
      <c r="H53" s="176">
        <v>1010600</v>
      </c>
      <c r="I53" s="176">
        <v>0</v>
      </c>
    </row>
    <row r="54" spans="1:9" ht="21" customHeight="1" hidden="1">
      <c r="A54" s="132"/>
      <c r="B54" s="132"/>
      <c r="C54" s="132" t="s">
        <v>307</v>
      </c>
      <c r="D54" s="1" t="s">
        <v>308</v>
      </c>
      <c r="E54" s="141"/>
      <c r="F54" s="141"/>
      <c r="G54" s="6">
        <v>5100</v>
      </c>
      <c r="H54" s="176">
        <v>5100</v>
      </c>
      <c r="I54" s="176">
        <v>0</v>
      </c>
    </row>
    <row r="55" spans="1:9" ht="21" customHeight="1" hidden="1">
      <c r="A55" s="132"/>
      <c r="B55" s="132"/>
      <c r="C55" s="132" t="s">
        <v>309</v>
      </c>
      <c r="D55" s="1" t="s">
        <v>310</v>
      </c>
      <c r="E55" s="141"/>
      <c r="F55" s="141"/>
      <c r="G55" s="6">
        <v>1197</v>
      </c>
      <c r="H55" s="176">
        <v>1197</v>
      </c>
      <c r="I55" s="176">
        <v>0</v>
      </c>
    </row>
    <row r="56" spans="1:9" ht="21" customHeight="1" hidden="1">
      <c r="A56" s="132"/>
      <c r="B56" s="132"/>
      <c r="C56" s="132" t="s">
        <v>311</v>
      </c>
      <c r="D56" s="1" t="s">
        <v>312</v>
      </c>
      <c r="E56" s="141"/>
      <c r="F56" s="141"/>
      <c r="G56" s="6">
        <v>8200</v>
      </c>
      <c r="H56" s="176">
        <v>8200</v>
      </c>
      <c r="I56" s="176">
        <v>0</v>
      </c>
    </row>
    <row r="57" spans="1:9" ht="21" customHeight="1" hidden="1">
      <c r="A57" s="132"/>
      <c r="B57" s="132"/>
      <c r="C57" s="132" t="s">
        <v>313</v>
      </c>
      <c r="D57" s="1" t="s">
        <v>314</v>
      </c>
      <c r="E57" s="141"/>
      <c r="F57" s="141"/>
      <c r="G57" s="6">
        <v>100</v>
      </c>
      <c r="H57" s="176">
        <v>100</v>
      </c>
      <c r="I57" s="176">
        <v>0</v>
      </c>
    </row>
    <row r="58" spans="1:9" ht="30.75" customHeight="1" hidden="1">
      <c r="A58" s="132"/>
      <c r="B58" s="132"/>
      <c r="C58" s="132" t="s">
        <v>303</v>
      </c>
      <c r="D58" s="1" t="s">
        <v>304</v>
      </c>
      <c r="E58" s="141"/>
      <c r="F58" s="141"/>
      <c r="G58" s="6">
        <v>100</v>
      </c>
      <c r="H58" s="176">
        <v>100</v>
      </c>
      <c r="I58" s="176">
        <v>0</v>
      </c>
    </row>
    <row r="59" spans="1:9" ht="46.5" customHeight="1" hidden="1">
      <c r="A59" s="132"/>
      <c r="B59" s="132">
        <v>75616</v>
      </c>
      <c r="C59" s="132"/>
      <c r="D59" s="1" t="s">
        <v>315</v>
      </c>
      <c r="E59" s="141"/>
      <c r="F59" s="141"/>
      <c r="G59" s="181">
        <f>SUM(G60:G69)</f>
        <v>1466316</v>
      </c>
      <c r="H59" s="141">
        <f>SUM(H60:H69)</f>
        <v>1466316</v>
      </c>
      <c r="I59" s="141">
        <f>SUM(I60:I69)</f>
        <v>0</v>
      </c>
    </row>
    <row r="60" spans="1:9" ht="21" customHeight="1" hidden="1">
      <c r="A60" s="132"/>
      <c r="B60" s="132"/>
      <c r="C60" s="132" t="s">
        <v>306</v>
      </c>
      <c r="D60" s="1" t="s">
        <v>11</v>
      </c>
      <c r="E60" s="141"/>
      <c r="F60" s="141"/>
      <c r="G60" s="6">
        <v>1091800</v>
      </c>
      <c r="H60" s="176">
        <v>1091800</v>
      </c>
      <c r="I60" s="176">
        <v>0</v>
      </c>
    </row>
    <row r="61" spans="1:9" ht="21" customHeight="1" hidden="1">
      <c r="A61" s="132"/>
      <c r="B61" s="132"/>
      <c r="C61" s="132" t="s">
        <v>307</v>
      </c>
      <c r="D61" s="1" t="s">
        <v>308</v>
      </c>
      <c r="E61" s="141"/>
      <c r="F61" s="141"/>
      <c r="G61" s="6">
        <v>23600</v>
      </c>
      <c r="H61" s="176">
        <v>23600</v>
      </c>
      <c r="I61" s="176">
        <v>0</v>
      </c>
    </row>
    <row r="62" spans="1:9" ht="21" customHeight="1" hidden="1">
      <c r="A62" s="132"/>
      <c r="B62" s="132"/>
      <c r="C62" s="132" t="s">
        <v>309</v>
      </c>
      <c r="D62" s="1" t="s">
        <v>310</v>
      </c>
      <c r="E62" s="141"/>
      <c r="F62" s="141"/>
      <c r="G62" s="6">
        <v>16</v>
      </c>
      <c r="H62" s="176">
        <v>16</v>
      </c>
      <c r="I62" s="176">
        <v>0</v>
      </c>
    </row>
    <row r="63" spans="1:9" ht="21" customHeight="1" hidden="1">
      <c r="A63" s="132"/>
      <c r="B63" s="132"/>
      <c r="C63" s="132" t="s">
        <v>311</v>
      </c>
      <c r="D63" s="1" t="s">
        <v>312</v>
      </c>
      <c r="E63" s="141"/>
      <c r="F63" s="141"/>
      <c r="G63" s="6">
        <v>125800</v>
      </c>
      <c r="H63" s="176">
        <v>125800</v>
      </c>
      <c r="I63" s="176">
        <v>0</v>
      </c>
    </row>
    <row r="64" spans="1:9" ht="21" customHeight="1" hidden="1">
      <c r="A64" s="132"/>
      <c r="B64" s="132"/>
      <c r="C64" s="132" t="s">
        <v>316</v>
      </c>
      <c r="D64" s="1" t="s">
        <v>317</v>
      </c>
      <c r="E64" s="141"/>
      <c r="F64" s="141"/>
      <c r="G64" s="6">
        <v>7000</v>
      </c>
      <c r="H64" s="176">
        <v>7000</v>
      </c>
      <c r="I64" s="176">
        <v>0</v>
      </c>
    </row>
    <row r="65" spans="1:9" ht="21" customHeight="1" hidden="1">
      <c r="A65" s="132"/>
      <c r="B65" s="132"/>
      <c r="C65" s="132" t="s">
        <v>318</v>
      </c>
      <c r="D65" s="1" t="s">
        <v>319</v>
      </c>
      <c r="E65" s="141"/>
      <c r="F65" s="141"/>
      <c r="G65" s="6">
        <v>13000</v>
      </c>
      <c r="H65" s="176">
        <v>13000</v>
      </c>
      <c r="I65" s="176">
        <v>0</v>
      </c>
    </row>
    <row r="66" spans="1:9" ht="21" customHeight="1" hidden="1">
      <c r="A66" s="132"/>
      <c r="B66" s="132"/>
      <c r="C66" s="132" t="s">
        <v>320</v>
      </c>
      <c r="D66" s="1" t="s">
        <v>321</v>
      </c>
      <c r="E66" s="141"/>
      <c r="F66" s="141"/>
      <c r="G66" s="6">
        <v>100000</v>
      </c>
      <c r="H66" s="176">
        <v>100000</v>
      </c>
      <c r="I66" s="176">
        <v>0</v>
      </c>
    </row>
    <row r="67" spans="1:9" ht="21" customHeight="1" hidden="1">
      <c r="A67" s="132"/>
      <c r="B67" s="132"/>
      <c r="C67" s="132" t="s">
        <v>313</v>
      </c>
      <c r="D67" s="1" t="s">
        <v>322</v>
      </c>
      <c r="E67" s="141"/>
      <c r="F67" s="141"/>
      <c r="G67" s="6">
        <v>100000</v>
      </c>
      <c r="H67" s="176">
        <v>100000</v>
      </c>
      <c r="I67" s="176">
        <v>0</v>
      </c>
    </row>
    <row r="68" spans="1:9" ht="21" customHeight="1" hidden="1">
      <c r="A68" s="132"/>
      <c r="B68" s="132"/>
      <c r="C68" s="132" t="s">
        <v>323</v>
      </c>
      <c r="D68" s="1" t="s">
        <v>324</v>
      </c>
      <c r="E68" s="141"/>
      <c r="F68" s="141"/>
      <c r="G68" s="6">
        <v>100</v>
      </c>
      <c r="H68" s="176">
        <v>100</v>
      </c>
      <c r="I68" s="176">
        <v>0</v>
      </c>
    </row>
    <row r="69" spans="1:9" ht="30.75" customHeight="1" hidden="1">
      <c r="A69" s="132"/>
      <c r="B69" s="132"/>
      <c r="C69" s="132" t="s">
        <v>303</v>
      </c>
      <c r="D69" s="1" t="s">
        <v>304</v>
      </c>
      <c r="E69" s="141"/>
      <c r="F69" s="141"/>
      <c r="G69" s="6">
        <v>5000</v>
      </c>
      <c r="H69" s="176">
        <v>5000</v>
      </c>
      <c r="I69" s="176">
        <v>0</v>
      </c>
    </row>
    <row r="70" spans="1:9" ht="33" customHeight="1" hidden="1">
      <c r="A70" s="132"/>
      <c r="B70" s="132">
        <v>75618</v>
      </c>
      <c r="C70" s="132"/>
      <c r="D70" s="1" t="s">
        <v>325</v>
      </c>
      <c r="E70" s="141"/>
      <c r="F70" s="141"/>
      <c r="G70" s="190">
        <f>SUM(G71:G75)</f>
        <v>432600</v>
      </c>
      <c r="H70" s="191">
        <f>SUM(H71:H75)</f>
        <v>432600</v>
      </c>
      <c r="I70" s="191">
        <f>SUM(I71:I75)</f>
        <v>0</v>
      </c>
    </row>
    <row r="71" spans="1:9" ht="21" customHeight="1" hidden="1">
      <c r="A71" s="132"/>
      <c r="B71" s="132"/>
      <c r="C71" s="132" t="s">
        <v>326</v>
      </c>
      <c r="D71" s="1" t="s">
        <v>327</v>
      </c>
      <c r="E71" s="141"/>
      <c r="F71" s="141"/>
      <c r="G71" s="6">
        <v>300000</v>
      </c>
      <c r="H71" s="176">
        <v>300000</v>
      </c>
      <c r="I71" s="176">
        <v>0</v>
      </c>
    </row>
    <row r="72" spans="1:9" ht="30.75" customHeight="1" hidden="1">
      <c r="A72" s="132"/>
      <c r="B72" s="132"/>
      <c r="C72" s="132" t="s">
        <v>328</v>
      </c>
      <c r="D72" s="1" t="s">
        <v>329</v>
      </c>
      <c r="E72" s="141"/>
      <c r="F72" s="141"/>
      <c r="G72" s="6">
        <v>120000</v>
      </c>
      <c r="H72" s="176">
        <v>120000</v>
      </c>
      <c r="I72" s="176">
        <v>0</v>
      </c>
    </row>
    <row r="73" spans="1:9" ht="30" customHeight="1" hidden="1">
      <c r="A73" s="132"/>
      <c r="B73" s="132"/>
      <c r="C73" s="132" t="s">
        <v>330</v>
      </c>
      <c r="D73" s="1" t="s">
        <v>331</v>
      </c>
      <c r="E73" s="141"/>
      <c r="F73" s="141"/>
      <c r="G73" s="6">
        <v>10000</v>
      </c>
      <c r="H73" s="176">
        <v>10000</v>
      </c>
      <c r="I73" s="176">
        <v>0</v>
      </c>
    </row>
    <row r="74" spans="1:9" ht="21" customHeight="1" hidden="1">
      <c r="A74" s="132"/>
      <c r="B74" s="132"/>
      <c r="C74" s="132" t="s">
        <v>332</v>
      </c>
      <c r="D74" s="1" t="s">
        <v>333</v>
      </c>
      <c r="E74" s="141"/>
      <c r="F74" s="141"/>
      <c r="G74" s="6">
        <v>100</v>
      </c>
      <c r="H74" s="176">
        <v>100</v>
      </c>
      <c r="I74" s="176">
        <v>0</v>
      </c>
    </row>
    <row r="75" spans="1:9" ht="21" customHeight="1" hidden="1">
      <c r="A75" s="132"/>
      <c r="B75" s="132"/>
      <c r="C75" s="132" t="s">
        <v>334</v>
      </c>
      <c r="D75" s="1" t="s">
        <v>335</v>
      </c>
      <c r="E75" s="141"/>
      <c r="F75" s="141"/>
      <c r="G75" s="6">
        <v>2500</v>
      </c>
      <c r="H75" s="176">
        <v>2500</v>
      </c>
      <c r="I75" s="176">
        <v>0</v>
      </c>
    </row>
    <row r="76" spans="1:9" ht="18" customHeight="1" hidden="1">
      <c r="A76" s="132"/>
      <c r="B76" s="132"/>
      <c r="C76" s="132" t="s">
        <v>277</v>
      </c>
      <c r="D76" s="1" t="s">
        <v>8</v>
      </c>
      <c r="E76" s="141"/>
      <c r="F76" s="141"/>
      <c r="G76" s="6">
        <v>0</v>
      </c>
      <c r="H76" s="176">
        <v>0</v>
      </c>
      <c r="I76" s="176">
        <v>0</v>
      </c>
    </row>
    <row r="77" spans="1:9" ht="30.75" customHeight="1" hidden="1">
      <c r="A77" s="132"/>
      <c r="B77" s="132">
        <v>75621</v>
      </c>
      <c r="C77" s="132"/>
      <c r="D77" s="1" t="s">
        <v>336</v>
      </c>
      <c r="E77" s="141"/>
      <c r="F77" s="141"/>
      <c r="G77" s="181">
        <f>SUM(G78:G79)</f>
        <v>3497152</v>
      </c>
      <c r="H77" s="141">
        <f>SUM(H78:H79)</f>
        <v>3497152</v>
      </c>
      <c r="I77" s="141">
        <f>SUM(I78:I79)</f>
        <v>0</v>
      </c>
    </row>
    <row r="78" spans="1:9" ht="21" customHeight="1" hidden="1">
      <c r="A78" s="132"/>
      <c r="B78" s="132"/>
      <c r="C78" s="132" t="s">
        <v>337</v>
      </c>
      <c r="D78" s="1" t="s">
        <v>338</v>
      </c>
      <c r="E78" s="141"/>
      <c r="F78" s="141"/>
      <c r="G78" s="6">
        <v>3327152</v>
      </c>
      <c r="H78" s="176">
        <v>3327152</v>
      </c>
      <c r="I78" s="176">
        <v>0</v>
      </c>
    </row>
    <row r="79" spans="1:9" ht="21" customHeight="1" hidden="1">
      <c r="A79" s="132"/>
      <c r="B79" s="132"/>
      <c r="C79" s="132" t="s">
        <v>339</v>
      </c>
      <c r="D79" s="1" t="s">
        <v>340</v>
      </c>
      <c r="E79" s="141"/>
      <c r="F79" s="141"/>
      <c r="G79" s="6">
        <v>170000</v>
      </c>
      <c r="H79" s="176">
        <v>170000</v>
      </c>
      <c r="I79" s="176">
        <v>0</v>
      </c>
    </row>
    <row r="80" spans="1:9" ht="24" customHeight="1" hidden="1">
      <c r="A80" s="178">
        <v>758</v>
      </c>
      <c r="B80" s="178"/>
      <c r="C80" s="178"/>
      <c r="D80" s="171" t="s">
        <v>12</v>
      </c>
      <c r="E80" s="179"/>
      <c r="F80" s="179"/>
      <c r="G80" s="200">
        <f>SUM(G81,G87,G89,G85)</f>
        <v>3596441</v>
      </c>
      <c r="H80" s="201">
        <f>SUM(H81,H87,H89,H85)</f>
        <v>3596441</v>
      </c>
      <c r="I80" s="201">
        <f>SUM(I81,I87,I89,I85)</f>
        <v>0</v>
      </c>
    </row>
    <row r="81" spans="1:9" ht="21" customHeight="1" hidden="1">
      <c r="A81" s="132"/>
      <c r="B81" s="132">
        <v>75801</v>
      </c>
      <c r="C81" s="132"/>
      <c r="D81" s="1" t="s">
        <v>341</v>
      </c>
      <c r="E81" s="141"/>
      <c r="F81" s="141"/>
      <c r="G81" s="6">
        <f>SUM(G82)</f>
        <v>3433396</v>
      </c>
      <c r="H81" s="202">
        <f>SUM(H82)</f>
        <v>3433396</v>
      </c>
      <c r="I81" s="202">
        <f>SUM(I82)</f>
        <v>0</v>
      </c>
    </row>
    <row r="82" spans="1:9" ht="21" customHeight="1" hidden="1">
      <c r="A82" s="132"/>
      <c r="B82" s="132"/>
      <c r="C82" s="132" t="s">
        <v>342</v>
      </c>
      <c r="D82" s="1" t="s">
        <v>343</v>
      </c>
      <c r="E82" s="141"/>
      <c r="F82" s="141"/>
      <c r="G82" s="6">
        <v>3433396</v>
      </c>
      <c r="H82" s="176">
        <v>3433396</v>
      </c>
      <c r="I82" s="176">
        <v>0</v>
      </c>
    </row>
    <row r="83" spans="1:9" ht="21" customHeight="1" hidden="1">
      <c r="A83" s="132"/>
      <c r="B83" s="132" t="s">
        <v>344</v>
      </c>
      <c r="C83" s="132"/>
      <c r="D83" s="192" t="s">
        <v>345</v>
      </c>
      <c r="E83" s="183"/>
      <c r="F83" s="183"/>
      <c r="G83" s="6">
        <v>0</v>
      </c>
      <c r="H83" s="176">
        <v>0</v>
      </c>
      <c r="I83" s="176">
        <v>0</v>
      </c>
    </row>
    <row r="84" spans="1:9" ht="21" customHeight="1" hidden="1">
      <c r="A84" s="132"/>
      <c r="B84" s="132"/>
      <c r="C84" s="132" t="s">
        <v>342</v>
      </c>
      <c r="D84" s="1" t="s">
        <v>343</v>
      </c>
      <c r="E84" s="141"/>
      <c r="F84" s="141"/>
      <c r="G84" s="6">
        <v>0</v>
      </c>
      <c r="H84" s="176">
        <v>0</v>
      </c>
      <c r="I84" s="176">
        <v>0</v>
      </c>
    </row>
    <row r="85" spans="1:9" ht="21" customHeight="1" hidden="1">
      <c r="A85" s="132"/>
      <c r="B85" s="132" t="s">
        <v>346</v>
      </c>
      <c r="C85" s="132"/>
      <c r="D85" s="1" t="s">
        <v>347</v>
      </c>
      <c r="E85" s="141"/>
      <c r="F85" s="141"/>
      <c r="G85" s="6">
        <f>G86</f>
        <v>31645</v>
      </c>
      <c r="H85" s="202">
        <f>H86</f>
        <v>31645</v>
      </c>
      <c r="I85" s="202">
        <f>I86</f>
        <v>0</v>
      </c>
    </row>
    <row r="86" spans="1:9" ht="21" customHeight="1" hidden="1">
      <c r="A86" s="132"/>
      <c r="B86" s="132"/>
      <c r="C86" s="132" t="s">
        <v>342</v>
      </c>
      <c r="D86" s="1" t="s">
        <v>343</v>
      </c>
      <c r="E86" s="141"/>
      <c r="F86" s="141"/>
      <c r="G86" s="6">
        <v>31645</v>
      </c>
      <c r="H86" s="176">
        <v>31645</v>
      </c>
      <c r="I86" s="176">
        <v>0</v>
      </c>
    </row>
    <row r="87" spans="1:9" ht="21" customHeight="1" hidden="1">
      <c r="A87" s="132"/>
      <c r="B87" s="132" t="s">
        <v>348</v>
      </c>
      <c r="C87" s="132"/>
      <c r="D87" s="1" t="s">
        <v>349</v>
      </c>
      <c r="E87" s="141"/>
      <c r="F87" s="141"/>
      <c r="G87" s="181">
        <f>G88</f>
        <v>10000</v>
      </c>
      <c r="H87" s="141">
        <f>H88</f>
        <v>10000</v>
      </c>
      <c r="I87" s="141">
        <f>I88</f>
        <v>0</v>
      </c>
    </row>
    <row r="88" spans="1:9" ht="21" customHeight="1" hidden="1">
      <c r="A88" s="132"/>
      <c r="B88" s="132"/>
      <c r="C88" s="132" t="s">
        <v>277</v>
      </c>
      <c r="D88" s="1" t="s">
        <v>8</v>
      </c>
      <c r="E88" s="141"/>
      <c r="F88" s="141"/>
      <c r="G88" s="6">
        <v>10000</v>
      </c>
      <c r="H88" s="176">
        <v>10000</v>
      </c>
      <c r="I88" s="176">
        <v>0</v>
      </c>
    </row>
    <row r="89" spans="1:9" ht="21" customHeight="1" hidden="1">
      <c r="A89" s="132"/>
      <c r="B89" s="132" t="s">
        <v>350</v>
      </c>
      <c r="C89" s="132"/>
      <c r="D89" s="1" t="s">
        <v>351</v>
      </c>
      <c r="E89" s="141"/>
      <c r="F89" s="141"/>
      <c r="G89" s="181">
        <f>G90</f>
        <v>121400</v>
      </c>
      <c r="H89" s="141">
        <f>H90</f>
        <v>121400</v>
      </c>
      <c r="I89" s="141">
        <f>I90</f>
        <v>0</v>
      </c>
    </row>
    <row r="90" spans="1:9" ht="21" customHeight="1" hidden="1">
      <c r="A90" s="132"/>
      <c r="B90" s="132"/>
      <c r="C90" s="132" t="s">
        <v>342</v>
      </c>
      <c r="D90" s="1" t="s">
        <v>343</v>
      </c>
      <c r="E90" s="141"/>
      <c r="F90" s="141"/>
      <c r="G90" s="6">
        <v>121400</v>
      </c>
      <c r="H90" s="176">
        <v>121400</v>
      </c>
      <c r="I90" s="176">
        <v>0</v>
      </c>
    </row>
    <row r="91" spans="1:9" ht="24" customHeight="1" hidden="1">
      <c r="A91" s="196">
        <v>801</v>
      </c>
      <c r="B91" s="196"/>
      <c r="C91" s="196"/>
      <c r="D91" s="197" t="s">
        <v>13</v>
      </c>
      <c r="E91" s="199"/>
      <c r="F91" s="199"/>
      <c r="G91" s="198">
        <f>SUM(G92,G99,G106,G112,G97,G115)</f>
        <v>569610</v>
      </c>
      <c r="H91" s="199">
        <f>SUM(H92,H99,H106,H112,H97,H115)</f>
        <v>569610</v>
      </c>
      <c r="I91" s="199">
        <f>SUM(I92,I99,I106,I112,I97,I115)</f>
        <v>0</v>
      </c>
    </row>
    <row r="92" spans="1:9" ht="29.25" customHeight="1" hidden="1">
      <c r="A92" s="132"/>
      <c r="B92" s="132">
        <v>80101</v>
      </c>
      <c r="C92" s="132"/>
      <c r="D92" s="1" t="s">
        <v>14</v>
      </c>
      <c r="E92" s="141"/>
      <c r="F92" s="141"/>
      <c r="G92" s="181">
        <f>SUM(G93:G96)</f>
        <v>17300</v>
      </c>
      <c r="H92" s="141">
        <f>SUM(H93:H96)</f>
        <v>17300</v>
      </c>
      <c r="I92" s="141">
        <f>SUM(I93:I96)</f>
        <v>0</v>
      </c>
    </row>
    <row r="93" spans="1:9" ht="56.25" customHeight="1" hidden="1">
      <c r="A93" s="132"/>
      <c r="B93" s="132"/>
      <c r="C93" s="132" t="s">
        <v>269</v>
      </c>
      <c r="D93" s="1" t="s">
        <v>270</v>
      </c>
      <c r="E93" s="141"/>
      <c r="F93" s="141"/>
      <c r="G93" s="190">
        <v>2600</v>
      </c>
      <c r="H93" s="176">
        <v>2600</v>
      </c>
      <c r="I93" s="176">
        <v>0</v>
      </c>
    </row>
    <row r="94" spans="1:9" ht="29.25" customHeight="1" hidden="1">
      <c r="A94" s="132"/>
      <c r="B94" s="132"/>
      <c r="C94" s="132" t="s">
        <v>275</v>
      </c>
      <c r="D94" s="1" t="s">
        <v>276</v>
      </c>
      <c r="E94" s="141"/>
      <c r="F94" s="141"/>
      <c r="G94" s="6">
        <v>6700</v>
      </c>
      <c r="H94" s="176">
        <v>6700</v>
      </c>
      <c r="I94" s="176">
        <v>0</v>
      </c>
    </row>
    <row r="95" spans="1:9" ht="29.25" customHeight="1" hidden="1">
      <c r="A95" s="132"/>
      <c r="B95" s="132"/>
      <c r="C95" s="132" t="s">
        <v>277</v>
      </c>
      <c r="D95" s="1" t="s">
        <v>8</v>
      </c>
      <c r="E95" s="141"/>
      <c r="F95" s="141"/>
      <c r="G95" s="6">
        <v>0</v>
      </c>
      <c r="H95" s="176">
        <v>0</v>
      </c>
      <c r="I95" s="176">
        <v>0</v>
      </c>
    </row>
    <row r="96" spans="1:9" ht="29.25" customHeight="1" hidden="1">
      <c r="A96" s="132"/>
      <c r="B96" s="132"/>
      <c r="C96" s="132" t="s">
        <v>289</v>
      </c>
      <c r="D96" s="1" t="s">
        <v>352</v>
      </c>
      <c r="E96" s="141"/>
      <c r="F96" s="141"/>
      <c r="G96" s="6">
        <v>8000</v>
      </c>
      <c r="H96" s="176">
        <v>8000</v>
      </c>
      <c r="I96" s="176">
        <v>0</v>
      </c>
    </row>
    <row r="97" spans="1:9" ht="26.25" customHeight="1" hidden="1">
      <c r="A97" s="132"/>
      <c r="B97" s="132" t="s">
        <v>122</v>
      </c>
      <c r="C97" s="132"/>
      <c r="D97" s="33" t="s">
        <v>216</v>
      </c>
      <c r="E97" s="203"/>
      <c r="F97" s="203"/>
      <c r="G97" s="181">
        <f>G98</f>
        <v>65963</v>
      </c>
      <c r="H97" s="141">
        <f>H98</f>
        <v>65963</v>
      </c>
      <c r="I97" s="141">
        <f>I98</f>
        <v>0</v>
      </c>
    </row>
    <row r="98" spans="1:9" ht="47.25" customHeight="1" hidden="1">
      <c r="A98" s="132"/>
      <c r="B98" s="132"/>
      <c r="C98" s="132" t="s">
        <v>143</v>
      </c>
      <c r="D98" s="1" t="s">
        <v>353</v>
      </c>
      <c r="E98" s="141"/>
      <c r="F98" s="141"/>
      <c r="G98" s="6">
        <v>65963</v>
      </c>
      <c r="H98" s="176">
        <v>65963</v>
      </c>
      <c r="I98" s="176">
        <v>0</v>
      </c>
    </row>
    <row r="99" spans="1:9" ht="21" customHeight="1" hidden="1">
      <c r="A99" s="132"/>
      <c r="B99" s="132" t="s">
        <v>26</v>
      </c>
      <c r="C99" s="132"/>
      <c r="D99" s="1" t="s">
        <v>354</v>
      </c>
      <c r="E99" s="141"/>
      <c r="F99" s="141"/>
      <c r="G99" s="6">
        <f>SUM(G100:G105)</f>
        <v>344170</v>
      </c>
      <c r="H99" s="202">
        <f>SUM(H100:H105)</f>
        <v>344170</v>
      </c>
      <c r="I99" s="202">
        <f>SUM(I100:I105)</f>
        <v>0</v>
      </c>
    </row>
    <row r="100" spans="1:9" ht="21" customHeight="1" hidden="1">
      <c r="A100" s="132"/>
      <c r="B100" s="132"/>
      <c r="C100" s="132" t="s">
        <v>275</v>
      </c>
      <c r="D100" s="1" t="s">
        <v>276</v>
      </c>
      <c r="E100" s="141"/>
      <c r="F100" s="141"/>
      <c r="G100" s="6">
        <v>225600</v>
      </c>
      <c r="H100" s="176">
        <v>225600</v>
      </c>
      <c r="I100" s="176">
        <v>0</v>
      </c>
    </row>
    <row r="101" spans="1:9" ht="21" customHeight="1" hidden="1">
      <c r="A101" s="132"/>
      <c r="B101" s="132"/>
      <c r="C101" s="132" t="s">
        <v>277</v>
      </c>
      <c r="D101" s="1" t="s">
        <v>8</v>
      </c>
      <c r="E101" s="141"/>
      <c r="F101" s="141"/>
      <c r="G101" s="6">
        <v>300</v>
      </c>
      <c r="H101" s="176">
        <v>300</v>
      </c>
      <c r="I101" s="176">
        <v>0</v>
      </c>
    </row>
    <row r="102" spans="1:9" ht="21" customHeight="1" hidden="1">
      <c r="A102" s="132"/>
      <c r="B102" s="132"/>
      <c r="C102" s="132" t="s">
        <v>289</v>
      </c>
      <c r="D102" s="1" t="s">
        <v>355</v>
      </c>
      <c r="E102" s="141"/>
      <c r="F102" s="141"/>
      <c r="G102" s="6">
        <v>480</v>
      </c>
      <c r="H102" s="176">
        <v>480</v>
      </c>
      <c r="I102" s="176">
        <v>0</v>
      </c>
    </row>
    <row r="103" spans="1:9" ht="18" customHeight="1" hidden="1">
      <c r="A103" s="132"/>
      <c r="B103" s="132"/>
      <c r="C103" s="132" t="s">
        <v>278</v>
      </c>
      <c r="D103" s="1" t="s">
        <v>279</v>
      </c>
      <c r="E103" s="141"/>
      <c r="F103" s="141"/>
      <c r="G103" s="6">
        <v>0</v>
      </c>
      <c r="H103" s="176">
        <v>0</v>
      </c>
      <c r="I103" s="176">
        <v>0</v>
      </c>
    </row>
    <row r="104" spans="1:9" ht="45" customHeight="1" hidden="1">
      <c r="A104" s="132"/>
      <c r="B104" s="132"/>
      <c r="C104" s="132" t="s">
        <v>143</v>
      </c>
      <c r="D104" s="1" t="s">
        <v>353</v>
      </c>
      <c r="E104" s="141"/>
      <c r="F104" s="141"/>
      <c r="G104" s="6">
        <v>117790</v>
      </c>
      <c r="H104" s="176">
        <v>117790</v>
      </c>
      <c r="I104" s="176">
        <v>0</v>
      </c>
    </row>
    <row r="105" spans="1:9" ht="64.5" customHeight="1" hidden="1">
      <c r="A105" s="132"/>
      <c r="B105" s="132"/>
      <c r="C105" s="174" t="s">
        <v>265</v>
      </c>
      <c r="D105" s="175" t="s">
        <v>266</v>
      </c>
      <c r="E105" s="184"/>
      <c r="F105" s="184"/>
      <c r="G105" s="6">
        <v>0</v>
      </c>
      <c r="H105" s="176">
        <v>0</v>
      </c>
      <c r="I105" s="176">
        <v>0</v>
      </c>
    </row>
    <row r="106" spans="1:9" ht="21" customHeight="1" hidden="1">
      <c r="A106" s="132"/>
      <c r="B106" s="132" t="s">
        <v>123</v>
      </c>
      <c r="C106" s="132"/>
      <c r="D106" s="1" t="s">
        <v>15</v>
      </c>
      <c r="E106" s="141"/>
      <c r="F106" s="141"/>
      <c r="G106" s="181">
        <f>SUM(G107:G111)</f>
        <v>20177</v>
      </c>
      <c r="H106" s="141">
        <f>SUM(H107:H111)</f>
        <v>20177</v>
      </c>
      <c r="I106" s="141">
        <f>SUM(I107:I111)</f>
        <v>0</v>
      </c>
    </row>
    <row r="107" spans="1:9" ht="54.75" customHeight="1" hidden="1">
      <c r="A107" s="132"/>
      <c r="B107" s="132"/>
      <c r="C107" s="132" t="s">
        <v>269</v>
      </c>
      <c r="D107" s="204" t="s">
        <v>270</v>
      </c>
      <c r="E107" s="234"/>
      <c r="F107" s="234"/>
      <c r="G107" s="6">
        <v>500</v>
      </c>
      <c r="H107" s="176">
        <v>500</v>
      </c>
      <c r="I107" s="176">
        <v>0</v>
      </c>
    </row>
    <row r="108" spans="1:9" ht="21" customHeight="1" hidden="1">
      <c r="A108" s="132"/>
      <c r="B108" s="132"/>
      <c r="C108" s="132" t="s">
        <v>275</v>
      </c>
      <c r="D108" s="1" t="s">
        <v>276</v>
      </c>
      <c r="E108" s="141"/>
      <c r="F108" s="141"/>
      <c r="G108" s="6">
        <v>0</v>
      </c>
      <c r="H108" s="176">
        <v>0</v>
      </c>
      <c r="I108" s="176">
        <v>0</v>
      </c>
    </row>
    <row r="109" spans="1:9" ht="21" customHeight="1" hidden="1">
      <c r="A109" s="132"/>
      <c r="B109" s="132"/>
      <c r="C109" s="132" t="s">
        <v>356</v>
      </c>
      <c r="D109" s="1" t="s">
        <v>8</v>
      </c>
      <c r="E109" s="141"/>
      <c r="F109" s="141"/>
      <c r="G109" s="6">
        <v>20</v>
      </c>
      <c r="H109" s="176">
        <v>20</v>
      </c>
      <c r="I109" s="176">
        <v>0</v>
      </c>
    </row>
    <row r="110" spans="1:9" ht="18" customHeight="1" hidden="1">
      <c r="A110" s="132"/>
      <c r="B110" s="132"/>
      <c r="C110" s="132" t="s">
        <v>278</v>
      </c>
      <c r="D110" s="1" t="s">
        <v>279</v>
      </c>
      <c r="E110" s="141"/>
      <c r="F110" s="141"/>
      <c r="G110" s="6">
        <v>0</v>
      </c>
      <c r="H110" s="176">
        <v>0</v>
      </c>
      <c r="I110" s="176">
        <v>0</v>
      </c>
    </row>
    <row r="111" spans="1:9" ht="29.25" customHeight="1" hidden="1">
      <c r="A111" s="132"/>
      <c r="B111" s="132"/>
      <c r="C111" s="132" t="s">
        <v>357</v>
      </c>
      <c r="D111" s="1" t="s">
        <v>358</v>
      </c>
      <c r="E111" s="141"/>
      <c r="F111" s="141"/>
      <c r="G111" s="6">
        <v>19657</v>
      </c>
      <c r="H111" s="176">
        <v>19657</v>
      </c>
      <c r="I111" s="176">
        <v>0</v>
      </c>
    </row>
    <row r="112" spans="1:9" ht="31.5" customHeight="1" hidden="1">
      <c r="A112" s="132"/>
      <c r="B112" s="132" t="s">
        <v>35</v>
      </c>
      <c r="C112" s="132"/>
      <c r="D112" s="205" t="s">
        <v>40</v>
      </c>
      <c r="E112" s="141"/>
      <c r="F112" s="141"/>
      <c r="G112" s="6">
        <f>SUM(G113)</f>
        <v>0</v>
      </c>
      <c r="H112" s="176"/>
      <c r="I112" s="176"/>
    </row>
    <row r="113" spans="1:9" ht="18" customHeight="1" hidden="1">
      <c r="A113" s="132"/>
      <c r="B113" s="132"/>
      <c r="C113" s="132" t="s">
        <v>277</v>
      </c>
      <c r="D113" s="1" t="s">
        <v>8</v>
      </c>
      <c r="E113" s="141"/>
      <c r="F113" s="141"/>
      <c r="G113" s="6">
        <v>0</v>
      </c>
      <c r="H113" s="176"/>
      <c r="I113" s="176"/>
    </row>
    <row r="114" spans="1:9" ht="18" customHeight="1" hidden="1">
      <c r="A114" s="132"/>
      <c r="B114" s="132"/>
      <c r="C114" s="132" t="s">
        <v>278</v>
      </c>
      <c r="D114" s="1" t="s">
        <v>279</v>
      </c>
      <c r="E114" s="141"/>
      <c r="F114" s="141"/>
      <c r="G114" s="6">
        <v>0</v>
      </c>
      <c r="H114" s="176"/>
      <c r="I114" s="176"/>
    </row>
    <row r="115" spans="1:9" ht="21" customHeight="1" hidden="1">
      <c r="A115" s="132"/>
      <c r="B115" s="132" t="s">
        <v>359</v>
      </c>
      <c r="C115" s="132"/>
      <c r="D115" s="1" t="s">
        <v>360</v>
      </c>
      <c r="E115" s="141"/>
      <c r="F115" s="141"/>
      <c r="G115" s="6">
        <v>122000</v>
      </c>
      <c r="H115" s="176">
        <v>122000</v>
      </c>
      <c r="I115" s="176">
        <v>0</v>
      </c>
    </row>
    <row r="116" spans="1:9" ht="21" customHeight="1" hidden="1">
      <c r="A116" s="132"/>
      <c r="B116" s="132"/>
      <c r="C116" s="132" t="s">
        <v>275</v>
      </c>
      <c r="D116" s="1" t="s">
        <v>276</v>
      </c>
      <c r="E116" s="141"/>
      <c r="F116" s="141"/>
      <c r="G116" s="6">
        <v>122000</v>
      </c>
      <c r="H116" s="176">
        <v>122000</v>
      </c>
      <c r="I116" s="176">
        <v>0</v>
      </c>
    </row>
    <row r="117" spans="1:9" ht="21" customHeight="1" hidden="1">
      <c r="A117" s="132"/>
      <c r="B117" s="132" t="s">
        <v>361</v>
      </c>
      <c r="C117" s="132"/>
      <c r="D117" s="1" t="s">
        <v>7</v>
      </c>
      <c r="E117" s="141"/>
      <c r="F117" s="141"/>
      <c r="G117" s="181">
        <f>G118</f>
        <v>0</v>
      </c>
      <c r="H117" s="141">
        <f>H118</f>
        <v>0</v>
      </c>
      <c r="I117" s="176">
        <v>0</v>
      </c>
    </row>
    <row r="118" spans="1:9" ht="27" customHeight="1" hidden="1">
      <c r="A118" s="132"/>
      <c r="B118" s="132"/>
      <c r="C118" s="132" t="s">
        <v>362</v>
      </c>
      <c r="D118" s="206" t="s">
        <v>363</v>
      </c>
      <c r="E118" s="211"/>
      <c r="F118" s="211"/>
      <c r="G118" s="6">
        <v>0</v>
      </c>
      <c r="H118" s="176">
        <v>0</v>
      </c>
      <c r="I118" s="176">
        <v>0</v>
      </c>
    </row>
    <row r="119" spans="1:9" ht="21.75" customHeight="1" hidden="1">
      <c r="A119" s="185" t="s">
        <v>364</v>
      </c>
      <c r="B119" s="185"/>
      <c r="C119" s="185"/>
      <c r="D119" s="207" t="s">
        <v>145</v>
      </c>
      <c r="E119" s="212"/>
      <c r="F119" s="212"/>
      <c r="G119" s="110">
        <f aca="true" t="shared" si="0" ref="G119:I120">G120</f>
        <v>1200</v>
      </c>
      <c r="H119" s="208">
        <f t="shared" si="0"/>
        <v>1200</v>
      </c>
      <c r="I119" s="208">
        <f t="shared" si="0"/>
        <v>0</v>
      </c>
    </row>
    <row r="120" spans="1:9" ht="21" customHeight="1" hidden="1">
      <c r="A120" s="132"/>
      <c r="B120" s="132" t="s">
        <v>365</v>
      </c>
      <c r="C120" s="132"/>
      <c r="D120" s="206" t="s">
        <v>147</v>
      </c>
      <c r="E120" s="211"/>
      <c r="F120" s="211"/>
      <c r="G120" s="181">
        <f t="shared" si="0"/>
        <v>1200</v>
      </c>
      <c r="H120" s="141">
        <f t="shared" si="0"/>
        <v>1200</v>
      </c>
      <c r="I120" s="141">
        <f t="shared" si="0"/>
        <v>0</v>
      </c>
    </row>
    <row r="121" spans="1:9" ht="21" customHeight="1" hidden="1">
      <c r="A121" s="132"/>
      <c r="B121" s="132"/>
      <c r="C121" s="132" t="s">
        <v>334</v>
      </c>
      <c r="D121" s="1" t="s">
        <v>335</v>
      </c>
      <c r="E121" s="141"/>
      <c r="F121" s="141"/>
      <c r="G121" s="6">
        <v>1200</v>
      </c>
      <c r="H121" s="176">
        <v>1200</v>
      </c>
      <c r="I121" s="176">
        <v>0</v>
      </c>
    </row>
    <row r="122" spans="1:9" ht="24" customHeight="1">
      <c r="A122" s="178" t="s">
        <v>28</v>
      </c>
      <c r="B122" s="178"/>
      <c r="C122" s="178"/>
      <c r="D122" s="171" t="s">
        <v>366</v>
      </c>
      <c r="E122" s="179">
        <f>E123+E128+E131+E135+E137+E141+E143+E146+E148</f>
        <v>49900</v>
      </c>
      <c r="F122" s="179">
        <f>F123+F128+F131+F135+F137+F141+F143+F146+F148</f>
        <v>19200</v>
      </c>
      <c r="G122" s="209">
        <f>G123+G128+G137+G141+G143+G146+G148+G135+G131</f>
        <v>3290700</v>
      </c>
      <c r="H122" s="209">
        <f>H123+H128+H137+H141+H143+H146+H148+H135+H131</f>
        <v>3290700</v>
      </c>
      <c r="I122" s="209">
        <f>I123+I128+I137+I141+I143+I146+I148+I135+I131</f>
        <v>0</v>
      </c>
    </row>
    <row r="123" spans="1:9" ht="50.25" customHeight="1">
      <c r="A123" s="196"/>
      <c r="B123" s="132" t="s">
        <v>27</v>
      </c>
      <c r="C123" s="196"/>
      <c r="D123" s="1" t="s">
        <v>217</v>
      </c>
      <c r="E123" s="141">
        <f>E124+E125+E126+E127</f>
        <v>49000</v>
      </c>
      <c r="F123" s="141">
        <f>F124+F125+F126+F127</f>
        <v>0</v>
      </c>
      <c r="G123" s="6">
        <f>SUM(G124:G127)</f>
        <v>2863060</v>
      </c>
      <c r="H123" s="202">
        <f>SUM(H124:H127)</f>
        <v>2863060</v>
      </c>
      <c r="I123" s="202">
        <f>SUM(I124:I127)</f>
        <v>0</v>
      </c>
    </row>
    <row r="124" spans="1:9" ht="21" customHeight="1" hidden="1">
      <c r="A124" s="196"/>
      <c r="B124" s="196"/>
      <c r="C124" s="132" t="s">
        <v>277</v>
      </c>
      <c r="D124" s="1" t="s">
        <v>8</v>
      </c>
      <c r="E124" s="141"/>
      <c r="F124" s="141"/>
      <c r="G124" s="6">
        <v>60</v>
      </c>
      <c r="H124" s="176">
        <v>60</v>
      </c>
      <c r="I124" s="176">
        <v>0</v>
      </c>
    </row>
    <row r="125" spans="1:9" ht="21" customHeight="1" hidden="1">
      <c r="A125" s="196"/>
      <c r="B125" s="196"/>
      <c r="C125" s="132" t="s">
        <v>367</v>
      </c>
      <c r="D125" s="1" t="s">
        <v>368</v>
      </c>
      <c r="E125" s="141"/>
      <c r="F125" s="141"/>
      <c r="G125" s="6">
        <v>3000</v>
      </c>
      <c r="H125" s="176">
        <v>3000</v>
      </c>
      <c r="I125" s="176">
        <v>0</v>
      </c>
    </row>
    <row r="126" spans="1:9" ht="48.75" customHeight="1">
      <c r="A126" s="196"/>
      <c r="B126" s="196"/>
      <c r="C126" s="132" t="s">
        <v>284</v>
      </c>
      <c r="D126" s="1" t="s">
        <v>369</v>
      </c>
      <c r="E126" s="141">
        <v>49000</v>
      </c>
      <c r="F126" s="141">
        <v>0</v>
      </c>
      <c r="G126" s="6">
        <v>2848000</v>
      </c>
      <c r="H126" s="176">
        <v>2848000</v>
      </c>
      <c r="I126" s="176">
        <v>0</v>
      </c>
    </row>
    <row r="127" spans="1:9" ht="48" customHeight="1" hidden="1">
      <c r="A127" s="196"/>
      <c r="B127" s="132"/>
      <c r="C127" s="132" t="s">
        <v>286</v>
      </c>
      <c r="D127" s="1" t="s">
        <v>370</v>
      </c>
      <c r="E127" s="141"/>
      <c r="F127" s="141"/>
      <c r="G127" s="6">
        <v>12000</v>
      </c>
      <c r="H127" s="176">
        <v>12000</v>
      </c>
      <c r="I127" s="176">
        <v>0</v>
      </c>
    </row>
    <row r="128" spans="1:9" ht="62.25" customHeight="1">
      <c r="A128" s="132"/>
      <c r="B128" s="132" t="s">
        <v>29</v>
      </c>
      <c r="C128" s="132"/>
      <c r="D128" s="1" t="s">
        <v>371</v>
      </c>
      <c r="E128" s="141">
        <f>E129+E130</f>
        <v>300</v>
      </c>
      <c r="F128" s="141">
        <f>F129+F130</f>
        <v>0</v>
      </c>
      <c r="G128" s="181">
        <f>SUM(G129:G130)</f>
        <v>29400</v>
      </c>
      <c r="H128" s="141">
        <f>SUM(H129:H130)</f>
        <v>29400</v>
      </c>
      <c r="I128" s="141">
        <f>SUM(I129:I130)</f>
        <v>0</v>
      </c>
    </row>
    <row r="129" spans="1:9" ht="47.25" customHeight="1" hidden="1">
      <c r="A129" s="132"/>
      <c r="B129" s="132"/>
      <c r="C129" s="132" t="s">
        <v>284</v>
      </c>
      <c r="D129" s="1" t="s">
        <v>372</v>
      </c>
      <c r="E129" s="141"/>
      <c r="F129" s="141"/>
      <c r="G129" s="6">
        <v>15000</v>
      </c>
      <c r="H129" s="176">
        <v>15000</v>
      </c>
      <c r="I129" s="176">
        <v>0</v>
      </c>
    </row>
    <row r="130" spans="1:9" ht="33.75" customHeight="1">
      <c r="A130" s="132"/>
      <c r="B130" s="132"/>
      <c r="C130" s="132" t="s">
        <v>362</v>
      </c>
      <c r="D130" s="1" t="s">
        <v>363</v>
      </c>
      <c r="E130" s="141">
        <v>300</v>
      </c>
      <c r="F130" s="141"/>
      <c r="G130" s="6">
        <v>14400</v>
      </c>
      <c r="H130" s="176">
        <v>14400</v>
      </c>
      <c r="I130" s="176">
        <v>0</v>
      </c>
    </row>
    <row r="131" spans="1:9" ht="30.75" customHeight="1">
      <c r="A131" s="132"/>
      <c r="B131" s="132" t="s">
        <v>30</v>
      </c>
      <c r="C131" s="132"/>
      <c r="D131" s="1" t="s">
        <v>206</v>
      </c>
      <c r="E131" s="141">
        <f>E132+E133+E134</f>
        <v>0</v>
      </c>
      <c r="F131" s="141">
        <f>F132+F133+F134</f>
        <v>19200</v>
      </c>
      <c r="G131" s="181">
        <f>SUM(G134)</f>
        <v>69400</v>
      </c>
      <c r="H131" s="181">
        <f>SUM(H134)</f>
        <v>69400</v>
      </c>
      <c r="I131" s="181">
        <f>SUM(I134)</f>
        <v>0</v>
      </c>
    </row>
    <row r="132" spans="1:9" ht="18" customHeight="1" hidden="1">
      <c r="A132" s="132"/>
      <c r="B132" s="132"/>
      <c r="C132" s="132" t="s">
        <v>278</v>
      </c>
      <c r="D132" s="1" t="s">
        <v>279</v>
      </c>
      <c r="E132" s="141"/>
      <c r="F132" s="141"/>
      <c r="G132" s="6">
        <v>0</v>
      </c>
      <c r="H132" s="176">
        <v>0</v>
      </c>
      <c r="I132" s="176">
        <v>0</v>
      </c>
    </row>
    <row r="133" spans="1:9" ht="39" customHeight="1" hidden="1">
      <c r="A133" s="132"/>
      <c r="B133" s="132"/>
      <c r="C133" s="132" t="s">
        <v>284</v>
      </c>
      <c r="D133" s="1" t="s">
        <v>372</v>
      </c>
      <c r="E133" s="141"/>
      <c r="F133" s="141"/>
      <c r="G133" s="6">
        <v>0</v>
      </c>
      <c r="H133" s="176">
        <v>0</v>
      </c>
      <c r="I133" s="176">
        <v>0</v>
      </c>
    </row>
    <row r="134" spans="1:9" ht="33" customHeight="1">
      <c r="A134" s="132"/>
      <c r="B134" s="132"/>
      <c r="C134" s="132" t="s">
        <v>362</v>
      </c>
      <c r="D134" s="206" t="s">
        <v>363</v>
      </c>
      <c r="E134" s="211"/>
      <c r="F134" s="211">
        <v>19200</v>
      </c>
      <c r="G134" s="6">
        <v>69400</v>
      </c>
      <c r="H134" s="176">
        <v>69400</v>
      </c>
      <c r="I134" s="176">
        <v>0</v>
      </c>
    </row>
    <row r="135" spans="1:9" ht="21" customHeight="1">
      <c r="A135" s="132"/>
      <c r="B135" s="132" t="s">
        <v>373</v>
      </c>
      <c r="C135" s="132"/>
      <c r="D135" s="206" t="s">
        <v>190</v>
      </c>
      <c r="E135" s="211">
        <f>E136</f>
        <v>600</v>
      </c>
      <c r="F135" s="211">
        <f>F136</f>
        <v>0</v>
      </c>
      <c r="G135" s="210">
        <f>G136</f>
        <v>126600</v>
      </c>
      <c r="H135" s="211">
        <f>H136</f>
        <v>126600</v>
      </c>
      <c r="I135" s="211">
        <f>I136</f>
        <v>0</v>
      </c>
    </row>
    <row r="136" spans="1:9" ht="31.5" customHeight="1">
      <c r="A136" s="132"/>
      <c r="B136" s="132"/>
      <c r="C136" s="132" t="s">
        <v>362</v>
      </c>
      <c r="D136" s="206" t="s">
        <v>363</v>
      </c>
      <c r="E136" s="211">
        <v>600</v>
      </c>
      <c r="F136" s="211"/>
      <c r="G136" s="6">
        <v>126600</v>
      </c>
      <c r="H136" s="176">
        <v>126600</v>
      </c>
      <c r="I136" s="176">
        <v>0</v>
      </c>
    </row>
    <row r="137" spans="1:9" ht="21" customHeight="1" hidden="1">
      <c r="A137" s="132"/>
      <c r="B137" s="132" t="s">
        <v>31</v>
      </c>
      <c r="C137" s="132"/>
      <c r="D137" s="1" t="s">
        <v>16</v>
      </c>
      <c r="E137" s="141"/>
      <c r="F137" s="141"/>
      <c r="G137" s="6">
        <f>SUM(G138:G140)</f>
        <v>108600</v>
      </c>
      <c r="H137" s="176">
        <v>108600</v>
      </c>
      <c r="I137" s="176">
        <v>0</v>
      </c>
    </row>
    <row r="138" spans="1:9" ht="18" customHeight="1" hidden="1">
      <c r="A138" s="132"/>
      <c r="B138" s="132"/>
      <c r="C138" s="132" t="s">
        <v>277</v>
      </c>
      <c r="D138" s="206" t="s">
        <v>8</v>
      </c>
      <c r="E138" s="211"/>
      <c r="F138" s="211"/>
      <c r="G138" s="6">
        <v>0</v>
      </c>
      <c r="H138" s="176">
        <v>0</v>
      </c>
      <c r="I138" s="176">
        <v>0</v>
      </c>
    </row>
    <row r="139" spans="1:9" ht="18" customHeight="1" hidden="1">
      <c r="A139" s="132"/>
      <c r="B139" s="132"/>
      <c r="C139" s="132" t="s">
        <v>278</v>
      </c>
      <c r="D139" s="206" t="s">
        <v>279</v>
      </c>
      <c r="E139" s="211"/>
      <c r="F139" s="211"/>
      <c r="G139" s="6">
        <v>0</v>
      </c>
      <c r="H139" s="176">
        <v>0</v>
      </c>
      <c r="I139" s="176">
        <v>0</v>
      </c>
    </row>
    <row r="140" spans="1:9" ht="32.25" customHeight="1" hidden="1">
      <c r="A140" s="132"/>
      <c r="B140" s="132"/>
      <c r="C140" s="132" t="s">
        <v>362</v>
      </c>
      <c r="D140" s="206" t="s">
        <v>363</v>
      </c>
      <c r="E140" s="211"/>
      <c r="F140" s="211"/>
      <c r="G140" s="6">
        <v>108600</v>
      </c>
      <c r="H140" s="176">
        <v>108600</v>
      </c>
      <c r="I140" s="176">
        <v>0</v>
      </c>
    </row>
    <row r="141" spans="1:9" ht="43.5" customHeight="1" hidden="1">
      <c r="A141" s="132"/>
      <c r="B141" s="132" t="s">
        <v>39</v>
      </c>
      <c r="C141" s="132"/>
      <c r="D141" s="206" t="s">
        <v>38</v>
      </c>
      <c r="E141" s="211"/>
      <c r="F141" s="211"/>
      <c r="G141" s="210">
        <f>G142</f>
        <v>840</v>
      </c>
      <c r="H141" s="211">
        <f>H142</f>
        <v>840</v>
      </c>
      <c r="I141" s="211">
        <f>I142</f>
        <v>0</v>
      </c>
    </row>
    <row r="142" spans="1:9" ht="21" customHeight="1" hidden="1">
      <c r="A142" s="132"/>
      <c r="B142" s="132"/>
      <c r="C142" s="132" t="s">
        <v>275</v>
      </c>
      <c r="D142" s="206" t="s">
        <v>276</v>
      </c>
      <c r="E142" s="211"/>
      <c r="F142" s="211"/>
      <c r="G142" s="6">
        <v>840</v>
      </c>
      <c r="H142" s="176">
        <v>840</v>
      </c>
      <c r="I142" s="176">
        <v>0</v>
      </c>
    </row>
    <row r="143" spans="1:9" ht="32.25" customHeight="1" hidden="1">
      <c r="A143" s="132"/>
      <c r="B143" s="132" t="s">
        <v>33</v>
      </c>
      <c r="C143" s="132"/>
      <c r="D143" s="1" t="s">
        <v>34</v>
      </c>
      <c r="E143" s="141"/>
      <c r="F143" s="141"/>
      <c r="G143" s="6">
        <f>G144+G145</f>
        <v>35000</v>
      </c>
      <c r="H143" s="202">
        <f>H144+H145</f>
        <v>35000</v>
      </c>
      <c r="I143" s="202">
        <f>I144+I145</f>
        <v>0</v>
      </c>
    </row>
    <row r="144" spans="1:9" ht="21" customHeight="1" hidden="1">
      <c r="A144" s="132"/>
      <c r="B144" s="132"/>
      <c r="C144" s="132" t="s">
        <v>275</v>
      </c>
      <c r="D144" s="1" t="s">
        <v>276</v>
      </c>
      <c r="E144" s="141"/>
      <c r="F144" s="141"/>
      <c r="G144" s="6">
        <v>12000</v>
      </c>
      <c r="H144" s="176">
        <v>12000</v>
      </c>
      <c r="I144" s="176">
        <v>0</v>
      </c>
    </row>
    <row r="145" spans="1:9" ht="45.75" customHeight="1" hidden="1">
      <c r="A145" s="132"/>
      <c r="B145" s="132"/>
      <c r="C145" s="132" t="s">
        <v>284</v>
      </c>
      <c r="D145" s="1" t="s">
        <v>372</v>
      </c>
      <c r="E145" s="141"/>
      <c r="F145" s="141"/>
      <c r="G145" s="6">
        <v>23000</v>
      </c>
      <c r="H145" s="176">
        <v>23000</v>
      </c>
      <c r="I145" s="176">
        <v>0</v>
      </c>
    </row>
    <row r="146" spans="1:9" ht="21" customHeight="1" hidden="1">
      <c r="A146" s="132"/>
      <c r="B146" s="132" t="s">
        <v>374</v>
      </c>
      <c r="C146" s="132"/>
      <c r="D146" s="192" t="s">
        <v>375</v>
      </c>
      <c r="E146" s="183"/>
      <c r="F146" s="183"/>
      <c r="G146" s="6">
        <v>0</v>
      </c>
      <c r="H146" s="176">
        <v>0</v>
      </c>
      <c r="I146" s="176">
        <v>0</v>
      </c>
    </row>
    <row r="147" spans="1:9" ht="39" customHeight="1" hidden="1">
      <c r="A147" s="132"/>
      <c r="B147" s="132"/>
      <c r="C147" s="132" t="s">
        <v>284</v>
      </c>
      <c r="D147" s="1" t="s">
        <v>372</v>
      </c>
      <c r="E147" s="141"/>
      <c r="F147" s="141"/>
      <c r="G147" s="6">
        <v>0</v>
      </c>
      <c r="H147" s="176">
        <v>0</v>
      </c>
      <c r="I147" s="176">
        <v>0</v>
      </c>
    </row>
    <row r="148" spans="1:9" ht="21" customHeight="1" hidden="1">
      <c r="A148" s="132"/>
      <c r="B148" s="132" t="s">
        <v>32</v>
      </c>
      <c r="C148" s="132"/>
      <c r="D148" s="1" t="s">
        <v>7</v>
      </c>
      <c r="E148" s="141"/>
      <c r="F148" s="141"/>
      <c r="G148" s="6">
        <f>SUM(G151:G151)</f>
        <v>57800</v>
      </c>
      <c r="H148" s="202">
        <f>SUM(H151:H151)</f>
        <v>57800</v>
      </c>
      <c r="I148" s="202">
        <f>SUM(I151:I151)</f>
        <v>0</v>
      </c>
    </row>
    <row r="149" spans="1:9" ht="18" customHeight="1" hidden="1">
      <c r="A149" s="132"/>
      <c r="B149" s="132"/>
      <c r="C149" s="132" t="s">
        <v>278</v>
      </c>
      <c r="D149" s="206" t="s">
        <v>279</v>
      </c>
      <c r="E149" s="211"/>
      <c r="F149" s="211"/>
      <c r="G149" s="6">
        <v>0</v>
      </c>
      <c r="H149" s="176">
        <v>0</v>
      </c>
      <c r="I149" s="176">
        <v>0</v>
      </c>
    </row>
    <row r="150" spans="1:9" ht="40.5" customHeight="1" hidden="1">
      <c r="A150" s="132"/>
      <c r="B150" s="132"/>
      <c r="C150" s="132" t="s">
        <v>284</v>
      </c>
      <c r="D150" s="1" t="s">
        <v>372</v>
      </c>
      <c r="E150" s="141"/>
      <c r="F150" s="141"/>
      <c r="G150" s="6">
        <v>0</v>
      </c>
      <c r="H150" s="176">
        <v>0</v>
      </c>
      <c r="I150" s="176">
        <v>0</v>
      </c>
    </row>
    <row r="151" spans="1:9" ht="33" customHeight="1" hidden="1">
      <c r="A151" s="132"/>
      <c r="B151" s="132"/>
      <c r="C151" s="132" t="s">
        <v>362</v>
      </c>
      <c r="D151" s="206" t="s">
        <v>363</v>
      </c>
      <c r="E151" s="211"/>
      <c r="F151" s="211"/>
      <c r="G151" s="6">
        <v>57800</v>
      </c>
      <c r="H151" s="176">
        <v>57800</v>
      </c>
      <c r="I151" s="176">
        <v>0</v>
      </c>
    </row>
    <row r="152" spans="1:9" ht="51" customHeight="1" hidden="1">
      <c r="A152" s="132"/>
      <c r="B152" s="132"/>
      <c r="C152" s="132" t="s">
        <v>376</v>
      </c>
      <c r="D152" s="206" t="s">
        <v>377</v>
      </c>
      <c r="E152" s="211"/>
      <c r="F152" s="211"/>
      <c r="G152" s="6">
        <v>0</v>
      </c>
      <c r="H152" s="176"/>
      <c r="I152" s="176"/>
    </row>
    <row r="153" spans="1:9" ht="33" customHeight="1" hidden="1">
      <c r="A153" s="185" t="s">
        <v>378</v>
      </c>
      <c r="B153" s="132"/>
      <c r="C153" s="132"/>
      <c r="D153" s="207" t="s">
        <v>182</v>
      </c>
      <c r="E153" s="212">
        <f>E154</f>
        <v>0</v>
      </c>
      <c r="F153" s="212"/>
      <c r="G153" s="30">
        <v>131086</v>
      </c>
      <c r="H153" s="30">
        <v>131086</v>
      </c>
      <c r="I153" s="30">
        <v>0</v>
      </c>
    </row>
    <row r="154" spans="1:9" ht="21" customHeight="1" hidden="1">
      <c r="A154" s="132"/>
      <c r="B154" s="132" t="s">
        <v>379</v>
      </c>
      <c r="C154" s="132"/>
      <c r="D154" s="213" t="s">
        <v>7</v>
      </c>
      <c r="E154" s="214">
        <f>E156+E157</f>
        <v>0</v>
      </c>
      <c r="F154" s="214"/>
      <c r="G154" s="210">
        <f>SUM(G155:G159)</f>
        <v>131086</v>
      </c>
      <c r="H154" s="210">
        <f>SUM(H155:H159)</f>
        <v>131086</v>
      </c>
      <c r="I154" s="210">
        <f>SUM(I155:I159)</f>
        <v>0</v>
      </c>
    </row>
    <row r="155" spans="1:9" ht="21" customHeight="1" hidden="1">
      <c r="A155" s="132"/>
      <c r="B155" s="132"/>
      <c r="C155" s="132" t="s">
        <v>277</v>
      </c>
      <c r="D155" s="213" t="s">
        <v>8</v>
      </c>
      <c r="E155" s="214"/>
      <c r="F155" s="214"/>
      <c r="G155" s="6"/>
      <c r="H155" s="6"/>
      <c r="I155" s="6">
        <v>0</v>
      </c>
    </row>
    <row r="156" spans="1:9" ht="79.5" customHeight="1" hidden="1">
      <c r="A156" s="132"/>
      <c r="B156" s="132"/>
      <c r="C156" s="132" t="s">
        <v>380</v>
      </c>
      <c r="D156" s="215" t="s">
        <v>266</v>
      </c>
      <c r="E156" s="216"/>
      <c r="F156" s="216"/>
      <c r="G156" s="6">
        <v>124496</v>
      </c>
      <c r="H156" s="6">
        <v>124496</v>
      </c>
      <c r="I156" s="6">
        <v>0</v>
      </c>
    </row>
    <row r="157" spans="1:9" ht="80.25" customHeight="1" hidden="1">
      <c r="A157" s="132"/>
      <c r="B157" s="132"/>
      <c r="C157" s="132" t="s">
        <v>381</v>
      </c>
      <c r="D157" s="215" t="s">
        <v>266</v>
      </c>
      <c r="E157" s="216"/>
      <c r="F157" s="216"/>
      <c r="G157" s="6">
        <v>6590</v>
      </c>
      <c r="H157" s="176">
        <v>6590</v>
      </c>
      <c r="I157" s="176">
        <v>0</v>
      </c>
    </row>
    <row r="158" spans="1:9" ht="18.75" customHeight="1" hidden="1">
      <c r="A158" s="132"/>
      <c r="B158" s="132"/>
      <c r="C158" s="132" t="s">
        <v>382</v>
      </c>
      <c r="D158" s="206" t="s">
        <v>383</v>
      </c>
      <c r="E158" s="211"/>
      <c r="F158" s="211"/>
      <c r="G158" s="6">
        <v>0</v>
      </c>
      <c r="H158" s="176">
        <v>0</v>
      </c>
      <c r="I158" s="176">
        <v>0</v>
      </c>
    </row>
    <row r="159" spans="1:9" ht="18" customHeight="1" hidden="1">
      <c r="A159" s="132"/>
      <c r="B159" s="132"/>
      <c r="C159" s="132" t="s">
        <v>384</v>
      </c>
      <c r="D159" s="206" t="s">
        <v>383</v>
      </c>
      <c r="E159" s="211"/>
      <c r="F159" s="211"/>
      <c r="G159" s="6">
        <v>0</v>
      </c>
      <c r="H159" s="176">
        <v>0</v>
      </c>
      <c r="I159" s="176">
        <v>0</v>
      </c>
    </row>
    <row r="160" spans="1:9" s="151" customFormat="1" ht="21" customHeight="1" hidden="1">
      <c r="A160" s="185" t="s">
        <v>385</v>
      </c>
      <c r="B160" s="185"/>
      <c r="C160" s="185"/>
      <c r="D160" s="207" t="s">
        <v>17</v>
      </c>
      <c r="E160" s="212"/>
      <c r="F160" s="212"/>
      <c r="G160" s="30">
        <f>G161+G163</f>
        <v>3160</v>
      </c>
      <c r="H160" s="30">
        <f>H161+H163</f>
        <v>3160</v>
      </c>
      <c r="I160" s="30">
        <f>I161+I163</f>
        <v>0</v>
      </c>
    </row>
    <row r="161" spans="1:9" s="151" customFormat="1" ht="21" customHeight="1" hidden="1">
      <c r="A161" s="185"/>
      <c r="B161" s="217" t="s">
        <v>386</v>
      </c>
      <c r="C161" s="217"/>
      <c r="D161" s="213" t="s">
        <v>387</v>
      </c>
      <c r="E161" s="214"/>
      <c r="F161" s="214"/>
      <c r="G161" s="41">
        <f>G162</f>
        <v>3160</v>
      </c>
      <c r="H161" s="41">
        <f>H162</f>
        <v>3160</v>
      </c>
      <c r="I161" s="41">
        <f>I162</f>
        <v>0</v>
      </c>
    </row>
    <row r="162" spans="1:9" s="151" customFormat="1" ht="46.5" customHeight="1" hidden="1">
      <c r="A162" s="185"/>
      <c r="B162" s="217"/>
      <c r="C162" s="217" t="s">
        <v>143</v>
      </c>
      <c r="D162" s="213" t="s">
        <v>353</v>
      </c>
      <c r="E162" s="214"/>
      <c r="F162" s="214"/>
      <c r="G162" s="41">
        <v>3160</v>
      </c>
      <c r="H162" s="176">
        <v>3160</v>
      </c>
      <c r="I162" s="116">
        <v>0</v>
      </c>
    </row>
    <row r="163" spans="1:9" ht="21" customHeight="1" hidden="1">
      <c r="A163" s="132"/>
      <c r="B163" s="132" t="s">
        <v>37</v>
      </c>
      <c r="C163" s="132"/>
      <c r="D163" s="206" t="s">
        <v>36</v>
      </c>
      <c r="E163" s="211"/>
      <c r="F163" s="211"/>
      <c r="G163" s="6">
        <v>0</v>
      </c>
      <c r="H163" s="176">
        <v>0</v>
      </c>
      <c r="I163" s="176">
        <v>0</v>
      </c>
    </row>
    <row r="164" spans="1:9" ht="25.5" customHeight="1" hidden="1">
      <c r="A164" s="132"/>
      <c r="B164" s="132"/>
      <c r="C164" s="132" t="s">
        <v>362</v>
      </c>
      <c r="D164" s="206" t="s">
        <v>363</v>
      </c>
      <c r="E164" s="211"/>
      <c r="F164" s="211"/>
      <c r="G164" s="6">
        <v>0</v>
      </c>
      <c r="H164" s="176">
        <v>0</v>
      </c>
      <c r="I164" s="176">
        <v>0</v>
      </c>
    </row>
    <row r="165" spans="1:9" ht="21.75" customHeight="1" hidden="1">
      <c r="A165" s="196">
        <v>900</v>
      </c>
      <c r="B165" s="196"/>
      <c r="C165" s="196"/>
      <c r="D165" s="197" t="s">
        <v>18</v>
      </c>
      <c r="E165" s="199"/>
      <c r="F165" s="199"/>
      <c r="G165" s="198">
        <f>G169+G171+G175+G177+G166+G173</f>
        <v>584890</v>
      </c>
      <c r="H165" s="198">
        <f>H169+H171+H175+H177+H166+H173</f>
        <v>25200</v>
      </c>
      <c r="I165" s="198">
        <f>I169+I171+I175+I177+I166+I173</f>
        <v>559690</v>
      </c>
    </row>
    <row r="166" spans="1:9" ht="24" customHeight="1" hidden="1">
      <c r="A166" s="196"/>
      <c r="B166" s="217" t="s">
        <v>24</v>
      </c>
      <c r="C166" s="217"/>
      <c r="D166" s="218" t="s">
        <v>23</v>
      </c>
      <c r="E166" s="219"/>
      <c r="F166" s="219"/>
      <c r="G166" s="203">
        <f>SUM(G167:G168)</f>
        <v>559690</v>
      </c>
      <c r="H166" s="219">
        <f>SUM(H167:H168)</f>
        <v>0</v>
      </c>
      <c r="I166" s="219">
        <f>SUM(I167:I168)</f>
        <v>559690</v>
      </c>
    </row>
    <row r="167" spans="1:9" ht="24.75" customHeight="1" hidden="1">
      <c r="A167" s="196"/>
      <c r="B167" s="217"/>
      <c r="C167" s="217" t="s">
        <v>388</v>
      </c>
      <c r="D167" s="218" t="s">
        <v>389</v>
      </c>
      <c r="E167" s="219"/>
      <c r="F167" s="219"/>
      <c r="G167" s="203">
        <v>0</v>
      </c>
      <c r="H167" s="176">
        <v>0</v>
      </c>
      <c r="I167" s="176">
        <v>0</v>
      </c>
    </row>
    <row r="168" spans="1:9" ht="63" customHeight="1" hidden="1">
      <c r="A168" s="196"/>
      <c r="B168" s="217"/>
      <c r="C168" s="217" t="s">
        <v>265</v>
      </c>
      <c r="D168" s="215" t="s">
        <v>266</v>
      </c>
      <c r="E168" s="216"/>
      <c r="F168" s="216"/>
      <c r="G168" s="203">
        <v>559690</v>
      </c>
      <c r="H168" s="176">
        <v>0</v>
      </c>
      <c r="I168" s="176">
        <v>559690</v>
      </c>
    </row>
    <row r="169" spans="1:9" ht="21" customHeight="1" hidden="1">
      <c r="A169" s="132"/>
      <c r="B169" s="132" t="s">
        <v>390</v>
      </c>
      <c r="C169" s="132"/>
      <c r="D169" s="1" t="s">
        <v>391</v>
      </c>
      <c r="E169" s="141"/>
      <c r="F169" s="141"/>
      <c r="G169" s="6">
        <v>0</v>
      </c>
      <c r="H169" s="176">
        <v>0</v>
      </c>
      <c r="I169" s="176">
        <v>0</v>
      </c>
    </row>
    <row r="170" spans="1:9" ht="51.75" customHeight="1" hidden="1">
      <c r="A170" s="132"/>
      <c r="B170" s="132"/>
      <c r="C170" s="132" t="s">
        <v>392</v>
      </c>
      <c r="D170" s="1" t="s">
        <v>393</v>
      </c>
      <c r="E170" s="141"/>
      <c r="F170" s="141"/>
      <c r="G170" s="6">
        <v>0</v>
      </c>
      <c r="H170" s="176">
        <v>0</v>
      </c>
      <c r="I170" s="176">
        <v>0</v>
      </c>
    </row>
    <row r="171" spans="1:9" ht="21" customHeight="1" hidden="1">
      <c r="A171" s="132"/>
      <c r="B171" s="132" t="s">
        <v>394</v>
      </c>
      <c r="C171" s="132"/>
      <c r="D171" s="1" t="s">
        <v>395</v>
      </c>
      <c r="E171" s="141"/>
      <c r="F171" s="141"/>
      <c r="G171" s="6">
        <v>0</v>
      </c>
      <c r="H171" s="176">
        <v>0</v>
      </c>
      <c r="I171" s="176">
        <v>0</v>
      </c>
    </row>
    <row r="172" spans="1:9" ht="18" customHeight="1" hidden="1">
      <c r="A172" s="132"/>
      <c r="B172" s="132"/>
      <c r="C172" s="132" t="s">
        <v>278</v>
      </c>
      <c r="D172" s="1" t="s">
        <v>279</v>
      </c>
      <c r="E172" s="141"/>
      <c r="F172" s="141"/>
      <c r="G172" s="6">
        <v>0</v>
      </c>
      <c r="H172" s="176">
        <v>0</v>
      </c>
      <c r="I172" s="176">
        <v>0</v>
      </c>
    </row>
    <row r="173" spans="1:9" ht="32.25" customHeight="1" hidden="1">
      <c r="A173" s="132"/>
      <c r="B173" s="132" t="s">
        <v>396</v>
      </c>
      <c r="C173" s="132"/>
      <c r="D173" s="1" t="s">
        <v>397</v>
      </c>
      <c r="E173" s="141"/>
      <c r="F173" s="141"/>
      <c r="G173" s="181">
        <f>G174</f>
        <v>25000</v>
      </c>
      <c r="H173" s="141">
        <f>H174</f>
        <v>25000</v>
      </c>
      <c r="I173" s="141">
        <f>I174</f>
        <v>0</v>
      </c>
    </row>
    <row r="174" spans="1:9" ht="21.75" customHeight="1" hidden="1">
      <c r="A174" s="132"/>
      <c r="B174" s="132"/>
      <c r="C174" s="132" t="s">
        <v>334</v>
      </c>
      <c r="D174" s="1" t="s">
        <v>335</v>
      </c>
      <c r="E174" s="141"/>
      <c r="F174" s="141"/>
      <c r="G174" s="6">
        <v>25000</v>
      </c>
      <c r="H174" s="176">
        <v>25000</v>
      </c>
      <c r="I174" s="176">
        <v>0</v>
      </c>
    </row>
    <row r="175" spans="1:9" ht="33" customHeight="1" hidden="1">
      <c r="A175" s="132"/>
      <c r="B175" s="132" t="s">
        <v>398</v>
      </c>
      <c r="C175" s="132"/>
      <c r="D175" s="1" t="s">
        <v>181</v>
      </c>
      <c r="E175" s="141"/>
      <c r="F175" s="141"/>
      <c r="G175" s="6">
        <v>200</v>
      </c>
      <c r="H175" s="6">
        <v>200</v>
      </c>
      <c r="I175" s="6">
        <v>0</v>
      </c>
    </row>
    <row r="176" spans="1:9" ht="21" customHeight="1" hidden="1">
      <c r="A176" s="132"/>
      <c r="B176" s="132"/>
      <c r="C176" s="132" t="s">
        <v>399</v>
      </c>
      <c r="D176" s="1" t="s">
        <v>400</v>
      </c>
      <c r="E176" s="141"/>
      <c r="F176" s="141"/>
      <c r="G176" s="6">
        <v>200</v>
      </c>
      <c r="H176" s="176">
        <v>200</v>
      </c>
      <c r="I176" s="176">
        <v>0</v>
      </c>
    </row>
    <row r="177" spans="1:9" ht="21" customHeight="1" hidden="1">
      <c r="A177" s="132"/>
      <c r="B177" s="132" t="s">
        <v>25</v>
      </c>
      <c r="C177" s="132"/>
      <c r="D177" s="1" t="s">
        <v>261</v>
      </c>
      <c r="E177" s="141"/>
      <c r="F177" s="141"/>
      <c r="G177" s="6">
        <f>G178+G179</f>
        <v>0</v>
      </c>
      <c r="H177" s="176">
        <v>0</v>
      </c>
      <c r="I177" s="176">
        <v>0</v>
      </c>
    </row>
    <row r="178" spans="1:9" ht="18" customHeight="1" hidden="1">
      <c r="A178" s="132"/>
      <c r="B178" s="132"/>
      <c r="C178" s="132" t="s">
        <v>277</v>
      </c>
      <c r="D178" s="1" t="s">
        <v>8</v>
      </c>
      <c r="E178" s="141"/>
      <c r="F178" s="141"/>
      <c r="G178" s="6">
        <v>0</v>
      </c>
      <c r="H178" s="176">
        <v>0</v>
      </c>
      <c r="I178" s="176">
        <v>0</v>
      </c>
    </row>
    <row r="179" spans="1:9" ht="18" customHeight="1" hidden="1">
      <c r="A179" s="132"/>
      <c r="B179" s="132"/>
      <c r="C179" s="132" t="s">
        <v>278</v>
      </c>
      <c r="D179" s="1" t="s">
        <v>279</v>
      </c>
      <c r="E179" s="141"/>
      <c r="F179" s="141"/>
      <c r="G179" s="6">
        <v>0</v>
      </c>
      <c r="H179" s="176">
        <v>0</v>
      </c>
      <c r="I179" s="176">
        <v>0</v>
      </c>
    </row>
    <row r="180" spans="1:9" ht="21.75" customHeight="1" hidden="1">
      <c r="A180" s="178">
        <v>921</v>
      </c>
      <c r="B180" s="178"/>
      <c r="C180" s="178"/>
      <c r="D180" s="171" t="s">
        <v>19</v>
      </c>
      <c r="E180" s="179"/>
      <c r="F180" s="179"/>
      <c r="G180" s="209">
        <f>G181</f>
        <v>60000</v>
      </c>
      <c r="H180" s="209">
        <f>H181</f>
        <v>60000</v>
      </c>
      <c r="I180" s="209">
        <f>I181</f>
        <v>0</v>
      </c>
    </row>
    <row r="181" spans="1:9" ht="18" customHeight="1" hidden="1">
      <c r="A181" s="132"/>
      <c r="B181" s="132">
        <v>92116</v>
      </c>
      <c r="C181" s="132"/>
      <c r="D181" s="1" t="s">
        <v>22</v>
      </c>
      <c r="E181" s="141"/>
      <c r="F181" s="141"/>
      <c r="G181" s="6">
        <f>SUM(G183:G183)</f>
        <v>60000</v>
      </c>
      <c r="H181" s="6">
        <f>SUM(H183:H183)</f>
        <v>60000</v>
      </c>
      <c r="I181" s="6">
        <f>SUM(I183:I183)</f>
        <v>0</v>
      </c>
    </row>
    <row r="182" spans="1:9" ht="21" customHeight="1" hidden="1">
      <c r="A182" s="132"/>
      <c r="B182" s="132"/>
      <c r="C182" s="132" t="s">
        <v>278</v>
      </c>
      <c r="D182" s="1" t="s">
        <v>401</v>
      </c>
      <c r="E182" s="141"/>
      <c r="F182" s="141"/>
      <c r="G182" s="6">
        <v>0</v>
      </c>
      <c r="H182" s="176">
        <v>0</v>
      </c>
      <c r="I182" s="176">
        <v>0</v>
      </c>
    </row>
    <row r="183" spans="1:9" ht="49.5" customHeight="1" hidden="1">
      <c r="A183" s="132"/>
      <c r="B183" s="132"/>
      <c r="C183" s="132" t="s">
        <v>282</v>
      </c>
      <c r="D183" s="1" t="s">
        <v>402</v>
      </c>
      <c r="E183" s="141"/>
      <c r="F183" s="141"/>
      <c r="G183" s="6">
        <v>60000</v>
      </c>
      <c r="H183" s="176">
        <v>60000</v>
      </c>
      <c r="I183" s="176">
        <v>0</v>
      </c>
    </row>
    <row r="184" spans="1:9" s="151" customFormat="1" ht="21" customHeight="1" hidden="1">
      <c r="A184" s="185" t="s">
        <v>403</v>
      </c>
      <c r="B184" s="185"/>
      <c r="C184" s="185"/>
      <c r="D184" s="220" t="s">
        <v>414</v>
      </c>
      <c r="E184" s="235"/>
      <c r="F184" s="235"/>
      <c r="G184" s="221">
        <f>G185</f>
        <v>7490</v>
      </c>
      <c r="H184" s="221">
        <f>H185</f>
        <v>7490</v>
      </c>
      <c r="I184" s="221">
        <f>I185</f>
        <v>0</v>
      </c>
    </row>
    <row r="185" spans="1:9" ht="21" customHeight="1" hidden="1">
      <c r="A185" s="217"/>
      <c r="B185" s="217" t="s">
        <v>404</v>
      </c>
      <c r="C185" s="217"/>
      <c r="D185" s="222" t="s">
        <v>405</v>
      </c>
      <c r="E185" s="236"/>
      <c r="F185" s="236"/>
      <c r="G185" s="223">
        <f>G186+G187</f>
        <v>7490</v>
      </c>
      <c r="H185" s="223">
        <f>H186+H187</f>
        <v>7490</v>
      </c>
      <c r="I185" s="223">
        <f>I186+I187</f>
        <v>0</v>
      </c>
    </row>
    <row r="186" spans="1:9" ht="56.25" customHeight="1" hidden="1">
      <c r="A186" s="217"/>
      <c r="B186" s="217"/>
      <c r="C186" s="132" t="s">
        <v>269</v>
      </c>
      <c r="D186" s="1" t="s">
        <v>270</v>
      </c>
      <c r="E186" s="237"/>
      <c r="F186" s="237"/>
      <c r="G186" s="223">
        <v>4490</v>
      </c>
      <c r="H186" s="176">
        <v>4490</v>
      </c>
      <c r="I186" s="176">
        <v>0</v>
      </c>
    </row>
    <row r="187" spans="1:9" ht="21" customHeight="1" hidden="1">
      <c r="A187" s="217"/>
      <c r="B187" s="217"/>
      <c r="C187" s="217" t="s">
        <v>275</v>
      </c>
      <c r="D187" s="222" t="s">
        <v>276</v>
      </c>
      <c r="E187" s="236"/>
      <c r="F187" s="236"/>
      <c r="G187" s="223">
        <v>3000</v>
      </c>
      <c r="H187" s="176">
        <v>3000</v>
      </c>
      <c r="I187" s="176">
        <v>0</v>
      </c>
    </row>
    <row r="188" spans="1:9" ht="21" customHeight="1" hidden="1">
      <c r="A188" s="132"/>
      <c r="B188" s="132" t="s">
        <v>406</v>
      </c>
      <c r="C188" s="132"/>
      <c r="D188" s="224" t="s">
        <v>7</v>
      </c>
      <c r="E188" s="237"/>
      <c r="F188" s="237"/>
      <c r="G188" s="225">
        <f>G189+G190</f>
        <v>0</v>
      </c>
      <c r="H188" s="176">
        <v>0</v>
      </c>
      <c r="I188" s="176">
        <v>0</v>
      </c>
    </row>
    <row r="189" spans="1:9" ht="30.75" customHeight="1" hidden="1">
      <c r="A189" s="132"/>
      <c r="B189" s="132"/>
      <c r="C189" s="132" t="s">
        <v>269</v>
      </c>
      <c r="D189" s="224" t="s">
        <v>407</v>
      </c>
      <c r="E189" s="237"/>
      <c r="F189" s="237"/>
      <c r="G189" s="226">
        <v>0</v>
      </c>
      <c r="H189" s="176">
        <v>0</v>
      </c>
      <c r="I189" s="176">
        <v>0</v>
      </c>
    </row>
    <row r="190" spans="1:9" ht="18" customHeight="1" hidden="1">
      <c r="A190" s="132"/>
      <c r="B190" s="132"/>
      <c r="C190" s="132" t="s">
        <v>275</v>
      </c>
      <c r="D190" s="224" t="s">
        <v>276</v>
      </c>
      <c r="E190" s="237"/>
      <c r="F190" s="237"/>
      <c r="G190" s="226">
        <v>0</v>
      </c>
      <c r="H190" s="176">
        <v>0</v>
      </c>
      <c r="I190" s="176">
        <v>0</v>
      </c>
    </row>
    <row r="191" spans="1:9" ht="21" customHeight="1">
      <c r="A191" s="249" t="s">
        <v>408</v>
      </c>
      <c r="B191" s="250"/>
      <c r="C191" s="250"/>
      <c r="D191" s="251"/>
      <c r="E191" s="227">
        <f>E10+E15+E29+E41+E48+E80+E91+E119+E122+E153+E160+E165+E180+E184</f>
        <v>60205</v>
      </c>
      <c r="F191" s="227">
        <f>F10+F15+F29+F41+F48+F80+F91+F119+F122+F153+F160+F165+F180+F184</f>
        <v>19200</v>
      </c>
      <c r="G191" s="227">
        <f>G10+G15+G29+G41+G48+G80+G91+G119+G122+G153+G160+G165+G180+G184</f>
        <v>16878288</v>
      </c>
      <c r="H191" s="227">
        <f>H10+H15+H29+H41+H48+H80+H91+H119+H122+H153+H160+H165+H180+H184</f>
        <v>14724007</v>
      </c>
      <c r="I191" s="227">
        <f>I10+I15+I29+I41+I48+I80+I91+I119+I122+I153+I160+I165+I180+I184</f>
        <v>2154281</v>
      </c>
    </row>
    <row r="192" spans="1:9" ht="21" customHeight="1">
      <c r="A192" s="252" t="s">
        <v>409</v>
      </c>
      <c r="B192" s="253"/>
      <c r="C192" s="253"/>
      <c r="D192" s="254"/>
      <c r="E192" s="238"/>
      <c r="F192" s="238"/>
      <c r="G192" s="188">
        <f>G168+G111+G109+G24+G13+G157+G156</f>
        <v>1990611</v>
      </c>
      <c r="H192" s="188">
        <f>H168+H111+H109+H24+H13+H157+H156</f>
        <v>150763</v>
      </c>
      <c r="I192" s="188">
        <f>I168+I111+I109+I24+I13+I157+I156</f>
        <v>1839848</v>
      </c>
    </row>
    <row r="193" spans="1:9" ht="21" customHeight="1">
      <c r="A193" s="152" t="s">
        <v>44</v>
      </c>
      <c r="B193" s="255" t="s">
        <v>410</v>
      </c>
      <c r="C193" s="255"/>
      <c r="D193" s="256"/>
      <c r="E193" s="239"/>
      <c r="F193" s="239"/>
      <c r="G193" s="228"/>
      <c r="H193" s="228">
        <f>H192</f>
        <v>150763</v>
      </c>
      <c r="I193" s="228"/>
    </row>
    <row r="194" spans="1:9" ht="21" customHeight="1">
      <c r="A194" s="153"/>
      <c r="B194" s="242" t="s">
        <v>411</v>
      </c>
      <c r="C194" s="242"/>
      <c r="D194" s="243"/>
      <c r="E194" s="240"/>
      <c r="F194" s="240"/>
      <c r="G194" s="228"/>
      <c r="H194" s="228"/>
      <c r="I194" s="228">
        <f>I192</f>
        <v>1839848</v>
      </c>
    </row>
  </sheetData>
  <sheetProtection/>
  <autoFilter ref="C1:C598"/>
  <mergeCells count="13">
    <mergeCell ref="B1:H1"/>
    <mergeCell ref="A4:A5"/>
    <mergeCell ref="B4:B5"/>
    <mergeCell ref="C4:C5"/>
    <mergeCell ref="D4:D5"/>
    <mergeCell ref="E4:E5"/>
    <mergeCell ref="B194:D194"/>
    <mergeCell ref="F4:F5"/>
    <mergeCell ref="G4:G5"/>
    <mergeCell ref="H4:I4"/>
    <mergeCell ref="A191:D191"/>
    <mergeCell ref="A192:D192"/>
    <mergeCell ref="B193:D193"/>
  </mergeCells>
  <printOptions/>
  <pageMargins left="0.4724409448818898" right="0.5118110236220472" top="0.7874015748031497" bottom="0.4724409448818898" header="0.4330708661417323" footer="0.31496062992125984"/>
  <pageSetup fitToHeight="0" horizontalDpi="600" verticalDpi="600" orientation="portrait" paperSize="9" scale="59" r:id="rId1"/>
  <headerFooter alignWithMargins="0">
    <oddHeader xml:space="preserve">&amp;R&amp;"Arial,Pogrubiony"&amp;12Załącznik Nr 1&amp;"Arial,Normalny" do zarządzenia Nr 29/2011  Burmistrza Miasta Radziejów z dnia 29 marca 2011 roku 
w sprawie zmian w  budżecie  Miasta Radziejów na 2011 rok </oddHeader>
    <oddFooter>&amp;C&amp;P</oddFooter>
  </headerFooter>
  <rowBreaks count="1" manualBreakCount="1">
    <brk id="554" max="255" man="1"/>
  </rowBreaks>
  <colBreaks count="1" manualBreakCount="1">
    <brk id="9" max="5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06"/>
  <sheetViews>
    <sheetView zoomScalePageLayoutView="0"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29" sqref="K129"/>
    </sheetView>
  </sheetViews>
  <sheetFormatPr defaultColWidth="9.140625" defaultRowHeight="12.75"/>
  <cols>
    <col min="1" max="1" width="5.421875" style="8" customWidth="1"/>
    <col min="2" max="2" width="6.8515625" style="8" customWidth="1"/>
    <col min="3" max="3" width="6.28125" style="8" customWidth="1"/>
    <col min="4" max="4" width="32.57421875" style="8" customWidth="1"/>
    <col min="5" max="6" width="11.7109375" style="8" customWidth="1"/>
    <col min="7" max="7" width="11.7109375" style="88" customWidth="1"/>
    <col min="8" max="8" width="11.140625" style="8" customWidth="1"/>
    <col min="9" max="10" width="9.8515625" style="8" customWidth="1"/>
    <col min="11" max="11" width="9.7109375" style="8" customWidth="1"/>
    <col min="12" max="13" width="9.140625" style="8" customWidth="1"/>
    <col min="14" max="14" width="10.140625" style="8" customWidth="1"/>
    <col min="15" max="16" width="9.140625" style="8" customWidth="1"/>
    <col min="17" max="17" width="10.00390625" style="16" customWidth="1"/>
    <col min="18" max="18" width="9.8515625" style="10" customWidth="1"/>
    <col min="19" max="19" width="10.28125" style="10" customWidth="1"/>
    <col min="20" max="20" width="10.57421875" style="10" customWidth="1"/>
    <col min="21" max="144" width="9.140625" style="10" customWidth="1"/>
    <col min="145" max="16384" width="9.140625" style="8" customWidth="1"/>
  </cols>
  <sheetData>
    <row r="1" spans="1:17" ht="21.75" customHeight="1">
      <c r="A1" s="272" t="s">
        <v>416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9.75" customHeight="1">
      <c r="A2" s="13"/>
      <c r="B2" s="13"/>
      <c r="C2" s="13"/>
      <c r="D2" s="86"/>
      <c r="E2" s="86"/>
      <c r="F2" s="86"/>
      <c r="G2" s="7"/>
      <c r="H2" s="13"/>
      <c r="I2" s="14"/>
      <c r="J2" s="15"/>
      <c r="K2" s="15"/>
      <c r="L2" s="15"/>
      <c r="M2" s="15"/>
      <c r="N2" s="15"/>
      <c r="O2" s="15"/>
      <c r="P2" s="15"/>
      <c r="Q2" s="76" t="s">
        <v>2</v>
      </c>
    </row>
    <row r="3" spans="1:20" ht="12.75" customHeight="1">
      <c r="A3" s="263" t="s">
        <v>0</v>
      </c>
      <c r="B3" s="263" t="s">
        <v>200</v>
      </c>
      <c r="C3" s="263" t="s">
        <v>42</v>
      </c>
      <c r="D3" s="263" t="s">
        <v>43</v>
      </c>
      <c r="E3" s="267" t="s">
        <v>238</v>
      </c>
      <c r="F3" s="267" t="s">
        <v>237</v>
      </c>
      <c r="G3" s="273" t="s">
        <v>194</v>
      </c>
      <c r="H3" s="269" t="s">
        <v>44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0"/>
    </row>
    <row r="4" spans="1:20" ht="12.75">
      <c r="A4" s="263"/>
      <c r="B4" s="263"/>
      <c r="C4" s="263"/>
      <c r="D4" s="263"/>
      <c r="E4" s="274"/>
      <c r="F4" s="274"/>
      <c r="G4" s="273"/>
      <c r="H4" s="263" t="s">
        <v>45</v>
      </c>
      <c r="I4" s="267" t="s">
        <v>46</v>
      </c>
      <c r="J4" s="267"/>
      <c r="K4" s="267"/>
      <c r="L4" s="267"/>
      <c r="M4" s="268"/>
      <c r="N4" s="268"/>
      <c r="O4" s="268"/>
      <c r="P4" s="268"/>
      <c r="Q4" s="263" t="s">
        <v>214</v>
      </c>
      <c r="R4" s="275" t="s">
        <v>44</v>
      </c>
      <c r="S4" s="275"/>
      <c r="T4" s="275"/>
    </row>
    <row r="5" spans="1:20" ht="12.75" customHeight="1">
      <c r="A5" s="263"/>
      <c r="B5" s="263"/>
      <c r="C5" s="263"/>
      <c r="D5" s="263"/>
      <c r="E5" s="274"/>
      <c r="F5" s="274"/>
      <c r="G5" s="273"/>
      <c r="H5" s="263"/>
      <c r="I5" s="267" t="s">
        <v>208</v>
      </c>
      <c r="J5" s="269" t="s">
        <v>44</v>
      </c>
      <c r="K5" s="270"/>
      <c r="L5" s="267" t="s">
        <v>202</v>
      </c>
      <c r="M5" s="267" t="s">
        <v>211</v>
      </c>
      <c r="N5" s="277" t="s">
        <v>212</v>
      </c>
      <c r="O5" s="267" t="s">
        <v>213</v>
      </c>
      <c r="P5" s="267" t="s">
        <v>201</v>
      </c>
      <c r="Q5" s="263"/>
      <c r="R5" s="277" t="s">
        <v>203</v>
      </c>
      <c r="S5" s="92" t="s">
        <v>46</v>
      </c>
      <c r="T5" s="279" t="s">
        <v>204</v>
      </c>
    </row>
    <row r="6" spans="1:144" s="16" customFormat="1" ht="110.25" customHeight="1">
      <c r="A6" s="263"/>
      <c r="B6" s="263"/>
      <c r="C6" s="263"/>
      <c r="D6" s="263"/>
      <c r="E6" s="271"/>
      <c r="F6" s="271"/>
      <c r="G6" s="273"/>
      <c r="H6" s="263"/>
      <c r="I6" s="271"/>
      <c r="J6" s="78" t="s">
        <v>209</v>
      </c>
      <c r="K6" s="78" t="s">
        <v>210</v>
      </c>
      <c r="L6" s="271"/>
      <c r="M6" s="271"/>
      <c r="N6" s="278"/>
      <c r="O6" s="271"/>
      <c r="P6" s="271"/>
      <c r="Q6" s="263"/>
      <c r="R6" s="278"/>
      <c r="S6" s="93" t="s">
        <v>215</v>
      </c>
      <c r="T6" s="28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</row>
    <row r="7" spans="1:144" s="16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</row>
    <row r="8" spans="1:144" s="21" customFormat="1" ht="21" customHeight="1" hidden="1">
      <c r="A8" s="264" t="s">
        <v>48</v>
      </c>
      <c r="B8" s="18"/>
      <c r="C8" s="19"/>
      <c r="D8" s="20" t="s">
        <v>50</v>
      </c>
      <c r="E8" s="20"/>
      <c r="F8" s="20"/>
      <c r="G8" s="20">
        <f>G9+G11</f>
        <v>600</v>
      </c>
      <c r="H8" s="20">
        <v>600</v>
      </c>
      <c r="I8" s="20">
        <f aca="true" t="shared" si="0" ref="I8:T8">I9+I11</f>
        <v>600</v>
      </c>
      <c r="J8" s="20">
        <f t="shared" si="0"/>
        <v>0</v>
      </c>
      <c r="K8" s="20">
        <f t="shared" si="0"/>
        <v>600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</row>
    <row r="9" spans="1:144" s="21" customFormat="1" ht="18" customHeight="1" hidden="1">
      <c r="A9" s="265"/>
      <c r="B9" s="22" t="s">
        <v>49</v>
      </c>
      <c r="C9" s="23"/>
      <c r="D9" s="24" t="s">
        <v>51</v>
      </c>
      <c r="E9" s="24"/>
      <c r="F9" s="24"/>
      <c r="G9" s="9">
        <v>600</v>
      </c>
      <c r="H9" s="9">
        <v>600</v>
      </c>
      <c r="I9" s="9">
        <v>600</v>
      </c>
      <c r="J9" s="9">
        <v>0</v>
      </c>
      <c r="K9" s="9">
        <v>600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</row>
    <row r="10" spans="1:144" s="21" customFormat="1" ht="42" customHeight="1" hidden="1">
      <c r="A10" s="266"/>
      <c r="B10" s="22"/>
      <c r="C10" s="23">
        <v>2850</v>
      </c>
      <c r="D10" s="24" t="s">
        <v>218</v>
      </c>
      <c r="E10" s="24"/>
      <c r="F10" s="24"/>
      <c r="G10" s="9">
        <v>600</v>
      </c>
      <c r="H10" s="9">
        <v>600</v>
      </c>
      <c r="I10" s="9">
        <v>600</v>
      </c>
      <c r="J10" s="9">
        <v>0</v>
      </c>
      <c r="K10" s="9">
        <v>600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</row>
    <row r="11" spans="1:144" s="21" customFormat="1" ht="12.75" hidden="1">
      <c r="A11" s="22"/>
      <c r="B11" s="22" t="s">
        <v>164</v>
      </c>
      <c r="C11" s="23"/>
      <c r="D11" s="24" t="s">
        <v>7</v>
      </c>
      <c r="E11" s="24"/>
      <c r="F11" s="24"/>
      <c r="G11" s="24">
        <f aca="true" t="shared" si="1" ref="G11:T11">SUM(G12:G16)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</row>
    <row r="12" spans="1:144" s="21" customFormat="1" ht="12.75" hidden="1">
      <c r="A12" s="22"/>
      <c r="B12" s="22"/>
      <c r="C12" s="23">
        <v>4210</v>
      </c>
      <c r="D12" s="24" t="s">
        <v>59</v>
      </c>
      <c r="E12" s="24"/>
      <c r="F12" s="24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9">
        <v>0</v>
      </c>
      <c r="N12" s="69">
        <v>0</v>
      </c>
      <c r="O12" s="69">
        <v>0</v>
      </c>
      <c r="P12" s="69">
        <v>0</v>
      </c>
      <c r="Q12" s="9">
        <v>0</v>
      </c>
      <c r="R12" s="9">
        <v>0</v>
      </c>
      <c r="S12" s="9">
        <v>0</v>
      </c>
      <c r="T12" s="9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</row>
    <row r="13" spans="1:144" s="21" customFormat="1" ht="12.75" hidden="1">
      <c r="A13" s="22"/>
      <c r="B13" s="22"/>
      <c r="C13" s="23">
        <v>4300</v>
      </c>
      <c r="D13" s="24" t="s">
        <v>61</v>
      </c>
      <c r="E13" s="24"/>
      <c r="F13" s="24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9">
        <v>0</v>
      </c>
      <c r="N13" s="69">
        <v>0</v>
      </c>
      <c r="O13" s="69">
        <v>0</v>
      </c>
      <c r="P13" s="69">
        <v>0</v>
      </c>
      <c r="Q13" s="9">
        <v>0</v>
      </c>
      <c r="R13" s="9">
        <v>0</v>
      </c>
      <c r="S13" s="9">
        <v>0</v>
      </c>
      <c r="T13" s="9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</row>
    <row r="14" spans="1:144" s="21" customFormat="1" ht="12.75" hidden="1">
      <c r="A14" s="22"/>
      <c r="B14" s="22"/>
      <c r="C14" s="23">
        <v>4430</v>
      </c>
      <c r="D14" s="24" t="s">
        <v>62</v>
      </c>
      <c r="E14" s="24"/>
      <c r="F14" s="24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9">
        <v>0</v>
      </c>
      <c r="N14" s="69">
        <v>0</v>
      </c>
      <c r="O14" s="69">
        <v>0</v>
      </c>
      <c r="P14" s="69">
        <v>0</v>
      </c>
      <c r="Q14" s="9">
        <v>0</v>
      </c>
      <c r="R14" s="9">
        <v>0</v>
      </c>
      <c r="S14" s="9">
        <v>0</v>
      </c>
      <c r="T14" s="9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</row>
    <row r="15" spans="1:144" s="21" customFormat="1" ht="38.25" hidden="1">
      <c r="A15" s="22"/>
      <c r="B15" s="22"/>
      <c r="C15" s="23">
        <v>4740</v>
      </c>
      <c r="D15" s="24" t="s">
        <v>95</v>
      </c>
      <c r="E15" s="24"/>
      <c r="F15" s="24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69">
        <v>0</v>
      </c>
      <c r="N15" s="69">
        <v>0</v>
      </c>
      <c r="O15" s="69">
        <v>0</v>
      </c>
      <c r="P15" s="69">
        <v>0</v>
      </c>
      <c r="Q15" s="9">
        <v>0</v>
      </c>
      <c r="R15" s="9">
        <v>0</v>
      </c>
      <c r="S15" s="9">
        <v>0</v>
      </c>
      <c r="T15" s="9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s="21" customFormat="1" ht="25.5" hidden="1">
      <c r="A16" s="22"/>
      <c r="B16" s="22"/>
      <c r="C16" s="23">
        <v>4750</v>
      </c>
      <c r="D16" s="24" t="s">
        <v>96</v>
      </c>
      <c r="E16" s="24"/>
      <c r="F16" s="24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9">
        <v>0</v>
      </c>
      <c r="N16" s="69">
        <v>0</v>
      </c>
      <c r="O16" s="69">
        <v>0</v>
      </c>
      <c r="P16" s="69">
        <v>0</v>
      </c>
      <c r="Q16" s="9">
        <v>0</v>
      </c>
      <c r="R16" s="9">
        <v>0</v>
      </c>
      <c r="S16" s="9">
        <v>0</v>
      </c>
      <c r="T16" s="9"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</row>
    <row r="17" spans="1:144" s="21" customFormat="1" ht="6.75" customHeight="1" hidden="1">
      <c r="A17" s="22"/>
      <c r="B17" s="22"/>
      <c r="C17" s="23"/>
      <c r="D17" s="24"/>
      <c r="E17" s="24"/>
      <c r="F17" s="24"/>
      <c r="G17" s="9"/>
      <c r="H17" s="6"/>
      <c r="I17" s="6"/>
      <c r="J17" s="6"/>
      <c r="K17" s="6"/>
      <c r="L17" s="6"/>
      <c r="M17" s="25"/>
      <c r="N17" s="25"/>
      <c r="O17" s="25"/>
      <c r="P17" s="25"/>
      <c r="Q17" s="6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</row>
    <row r="18" spans="1:144" s="30" customFormat="1" ht="21" customHeight="1" hidden="1">
      <c r="A18" s="26" t="s">
        <v>165</v>
      </c>
      <c r="B18" s="26"/>
      <c r="C18" s="27"/>
      <c r="D18" s="28" t="s">
        <v>166</v>
      </c>
      <c r="E18" s="28"/>
      <c r="F18" s="28"/>
      <c r="G18" s="28">
        <f aca="true" t="shared" si="2" ref="G18:L18">G19</f>
        <v>5300</v>
      </c>
      <c r="H18" s="28">
        <f t="shared" si="2"/>
        <v>5300</v>
      </c>
      <c r="I18" s="28">
        <f t="shared" si="2"/>
        <v>5300</v>
      </c>
      <c r="J18" s="28">
        <f t="shared" si="2"/>
        <v>2000</v>
      </c>
      <c r="K18" s="28">
        <f t="shared" si="2"/>
        <v>3300</v>
      </c>
      <c r="L18" s="28">
        <f t="shared" si="2"/>
        <v>0</v>
      </c>
      <c r="M18" s="28">
        <f aca="true" t="shared" si="3" ref="M18:T18">M19</f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  <c r="Q18" s="28">
        <f t="shared" si="3"/>
        <v>0</v>
      </c>
      <c r="R18" s="28">
        <f t="shared" si="3"/>
        <v>0</v>
      </c>
      <c r="S18" s="28">
        <f t="shared" si="3"/>
        <v>0</v>
      </c>
      <c r="T18" s="28">
        <f t="shared" si="3"/>
        <v>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</row>
    <row r="19" spans="1:144" s="21" customFormat="1" ht="18" customHeight="1" hidden="1">
      <c r="A19" s="31"/>
      <c r="B19" s="31" t="s">
        <v>167</v>
      </c>
      <c r="C19" s="32"/>
      <c r="D19" s="33" t="s">
        <v>168</v>
      </c>
      <c r="E19" s="33"/>
      <c r="F19" s="33"/>
      <c r="G19" s="33">
        <f>SUM(G20:G23)</f>
        <v>5300</v>
      </c>
      <c r="H19" s="33">
        <f>SUM(H20:H23)</f>
        <v>5300</v>
      </c>
      <c r="I19" s="33">
        <f aca="true" t="shared" si="4" ref="I19:T19">SUM(I20:I23)</f>
        <v>5300</v>
      </c>
      <c r="J19" s="33">
        <f t="shared" si="4"/>
        <v>2000</v>
      </c>
      <c r="K19" s="33">
        <f t="shared" si="4"/>
        <v>3300</v>
      </c>
      <c r="L19" s="33">
        <f t="shared" si="4"/>
        <v>0</v>
      </c>
      <c r="M19" s="33">
        <f t="shared" si="4"/>
        <v>0</v>
      </c>
      <c r="N19" s="33">
        <f t="shared" si="4"/>
        <v>0</v>
      </c>
      <c r="O19" s="33">
        <f t="shared" si="4"/>
        <v>0</v>
      </c>
      <c r="P19" s="33">
        <f t="shared" si="4"/>
        <v>0</v>
      </c>
      <c r="Q19" s="33">
        <f t="shared" si="4"/>
        <v>0</v>
      </c>
      <c r="R19" s="33">
        <f t="shared" si="4"/>
        <v>0</v>
      </c>
      <c r="S19" s="33">
        <f t="shared" si="4"/>
        <v>0</v>
      </c>
      <c r="T19" s="33">
        <f t="shared" si="4"/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</row>
    <row r="20" spans="1:144" s="21" customFormat="1" ht="18" customHeight="1" hidden="1">
      <c r="A20" s="31"/>
      <c r="B20" s="31"/>
      <c r="C20" s="32">
        <v>4110</v>
      </c>
      <c r="D20" s="33" t="s">
        <v>110</v>
      </c>
      <c r="E20" s="33"/>
      <c r="F20" s="33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</row>
    <row r="21" spans="1:144" s="21" customFormat="1" ht="18" customHeight="1" hidden="1">
      <c r="A21" s="31"/>
      <c r="B21" s="31"/>
      <c r="C21" s="32">
        <v>4120</v>
      </c>
      <c r="D21" s="33" t="s">
        <v>90</v>
      </c>
      <c r="E21" s="33"/>
      <c r="F21" s="33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</row>
    <row r="22" spans="1:144" s="21" customFormat="1" ht="18" customHeight="1" hidden="1">
      <c r="A22" s="31"/>
      <c r="B22" s="31"/>
      <c r="C22" s="32">
        <v>4170</v>
      </c>
      <c r="D22" s="33" t="s">
        <v>58</v>
      </c>
      <c r="E22" s="33"/>
      <c r="F22" s="33"/>
      <c r="G22" s="34">
        <v>2000</v>
      </c>
      <c r="H22" s="34">
        <v>2000</v>
      </c>
      <c r="I22" s="34">
        <v>2000</v>
      </c>
      <c r="J22" s="34">
        <v>2000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</row>
    <row r="23" spans="1:144" s="21" customFormat="1" ht="18" customHeight="1" hidden="1">
      <c r="A23" s="31"/>
      <c r="B23" s="31"/>
      <c r="C23" s="32">
        <v>4300</v>
      </c>
      <c r="D23" s="33" t="s">
        <v>61</v>
      </c>
      <c r="E23" s="33"/>
      <c r="F23" s="33"/>
      <c r="G23" s="34">
        <v>3300</v>
      </c>
      <c r="H23" s="34">
        <v>3300</v>
      </c>
      <c r="I23" s="34">
        <v>3300</v>
      </c>
      <c r="J23" s="34">
        <v>0</v>
      </c>
      <c r="K23" s="34">
        <v>3300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</row>
    <row r="24" spans="1:144" s="21" customFormat="1" ht="6.75" customHeight="1" hidden="1">
      <c r="A24" s="108"/>
      <c r="B24" s="35"/>
      <c r="C24" s="36"/>
      <c r="D24" s="37"/>
      <c r="E24" s="37"/>
      <c r="F24" s="37"/>
      <c r="G24" s="101"/>
      <c r="H24" s="37"/>
      <c r="I24" s="37"/>
      <c r="J24" s="37"/>
      <c r="K24" s="37"/>
      <c r="L24" s="37"/>
      <c r="M24" s="37"/>
      <c r="N24" s="37"/>
      <c r="O24" s="37"/>
      <c r="P24" s="37"/>
      <c r="Q24" s="33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</row>
    <row r="25" spans="1:144" s="21" customFormat="1" ht="21" customHeight="1" hidden="1">
      <c r="A25" s="18">
        <v>600</v>
      </c>
      <c r="B25" s="18"/>
      <c r="C25" s="19"/>
      <c r="D25" s="20" t="s">
        <v>3</v>
      </c>
      <c r="E25" s="20">
        <f>E26+E31+E33</f>
        <v>0</v>
      </c>
      <c r="F25" s="20"/>
      <c r="G25" s="20">
        <f aca="true" t="shared" si="5" ref="G25:T25">G26+G31+G33</f>
        <v>1256503</v>
      </c>
      <c r="H25" s="95">
        <f t="shared" si="5"/>
        <v>265743</v>
      </c>
      <c r="I25" s="95">
        <f t="shared" si="5"/>
        <v>265743</v>
      </c>
      <c r="J25" s="95">
        <f t="shared" si="5"/>
        <v>9993</v>
      </c>
      <c r="K25" s="95">
        <f t="shared" si="5"/>
        <v>255750</v>
      </c>
      <c r="L25" s="95">
        <f t="shared" si="5"/>
        <v>0</v>
      </c>
      <c r="M25" s="95">
        <f t="shared" si="5"/>
        <v>0</v>
      </c>
      <c r="N25" s="95">
        <f t="shared" si="5"/>
        <v>0</v>
      </c>
      <c r="O25" s="95">
        <f t="shared" si="5"/>
        <v>0</v>
      </c>
      <c r="P25" s="95">
        <f t="shared" si="5"/>
        <v>0</v>
      </c>
      <c r="Q25" s="95">
        <f t="shared" si="5"/>
        <v>990760</v>
      </c>
      <c r="R25" s="95">
        <f t="shared" si="5"/>
        <v>990760</v>
      </c>
      <c r="S25" s="95">
        <f t="shared" si="5"/>
        <v>957760</v>
      </c>
      <c r="T25" s="95">
        <f t="shared" si="5"/>
        <v>0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</row>
    <row r="26" spans="1:144" s="41" customFormat="1" ht="18" customHeight="1" hidden="1">
      <c r="A26" s="38"/>
      <c r="B26" s="39">
        <v>60013</v>
      </c>
      <c r="C26" s="40"/>
      <c r="D26" s="33" t="s">
        <v>171</v>
      </c>
      <c r="E26" s="33"/>
      <c r="F26" s="33"/>
      <c r="G26" s="33">
        <f>SUM(G27:G30)</f>
        <v>21140</v>
      </c>
      <c r="H26" s="94">
        <f aca="true" t="shared" si="6" ref="H26:T26">SUM(H27:H30)</f>
        <v>21140</v>
      </c>
      <c r="I26" s="94">
        <f>SUM(I27:I30)</f>
        <v>21140</v>
      </c>
      <c r="J26" s="94">
        <f t="shared" si="6"/>
        <v>0</v>
      </c>
      <c r="K26" s="94">
        <f t="shared" si="6"/>
        <v>21140</v>
      </c>
      <c r="L26" s="94">
        <f t="shared" si="6"/>
        <v>0</v>
      </c>
      <c r="M26" s="94">
        <f t="shared" si="6"/>
        <v>0</v>
      </c>
      <c r="N26" s="94">
        <f t="shared" si="6"/>
        <v>0</v>
      </c>
      <c r="O26" s="94">
        <f t="shared" si="6"/>
        <v>0</v>
      </c>
      <c r="P26" s="94">
        <f t="shared" si="6"/>
        <v>0</v>
      </c>
      <c r="Q26" s="94">
        <f t="shared" si="6"/>
        <v>0</v>
      </c>
      <c r="R26" s="94">
        <f t="shared" si="6"/>
        <v>0</v>
      </c>
      <c r="S26" s="94">
        <f t="shared" si="6"/>
        <v>0</v>
      </c>
      <c r="T26" s="94">
        <f t="shared" si="6"/>
        <v>0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</row>
    <row r="27" spans="1:144" s="41" customFormat="1" ht="18" customHeight="1" hidden="1">
      <c r="A27" s="38"/>
      <c r="B27" s="39"/>
      <c r="C27" s="40">
        <v>4170</v>
      </c>
      <c r="D27" s="33" t="s">
        <v>58</v>
      </c>
      <c r="E27" s="33"/>
      <c r="F27" s="33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</row>
    <row r="28" spans="1:144" s="41" customFormat="1" ht="18" customHeight="1" hidden="1">
      <c r="A28" s="38"/>
      <c r="B28" s="39"/>
      <c r="C28" s="40">
        <v>4210</v>
      </c>
      <c r="D28" s="33" t="s">
        <v>59</v>
      </c>
      <c r="E28" s="33"/>
      <c r="F28" s="33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s="41" customFormat="1" ht="18" customHeight="1" hidden="1">
      <c r="A29" s="38"/>
      <c r="B29" s="38"/>
      <c r="C29" s="40">
        <v>4270</v>
      </c>
      <c r="D29" s="33" t="s">
        <v>60</v>
      </c>
      <c r="E29" s="33"/>
      <c r="F29" s="33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s="41" customFormat="1" ht="26.25" customHeight="1" hidden="1">
      <c r="A30" s="38"/>
      <c r="B30" s="38"/>
      <c r="C30" s="40">
        <v>4520</v>
      </c>
      <c r="D30" s="33" t="s">
        <v>205</v>
      </c>
      <c r="E30" s="33"/>
      <c r="F30" s="33"/>
      <c r="G30" s="11">
        <v>21140</v>
      </c>
      <c r="H30" s="11">
        <v>21140</v>
      </c>
      <c r="I30" s="11">
        <v>21140</v>
      </c>
      <c r="J30" s="11">
        <v>0</v>
      </c>
      <c r="K30" s="11">
        <v>21140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s="41" customFormat="1" ht="18" customHeight="1" hidden="1">
      <c r="A31" s="38"/>
      <c r="B31" s="39">
        <v>60014</v>
      </c>
      <c r="C31" s="40"/>
      <c r="D31" s="33" t="s">
        <v>172</v>
      </c>
      <c r="E31" s="33"/>
      <c r="F31" s="33"/>
      <c r="G31" s="33">
        <f aca="true" t="shared" si="7" ref="G31:T31">SUM(G32:G32)</f>
        <v>34610</v>
      </c>
      <c r="H31" s="94">
        <f t="shared" si="7"/>
        <v>34610</v>
      </c>
      <c r="I31" s="94">
        <f t="shared" si="7"/>
        <v>34610</v>
      </c>
      <c r="J31" s="94">
        <f t="shared" si="7"/>
        <v>0</v>
      </c>
      <c r="K31" s="94">
        <f t="shared" si="7"/>
        <v>34610</v>
      </c>
      <c r="L31" s="94">
        <f t="shared" si="7"/>
        <v>0</v>
      </c>
      <c r="M31" s="94">
        <f t="shared" si="7"/>
        <v>0</v>
      </c>
      <c r="N31" s="94">
        <f t="shared" si="7"/>
        <v>0</v>
      </c>
      <c r="O31" s="94">
        <f t="shared" si="7"/>
        <v>0</v>
      </c>
      <c r="P31" s="94">
        <f t="shared" si="7"/>
        <v>0</v>
      </c>
      <c r="Q31" s="94">
        <f t="shared" si="7"/>
        <v>0</v>
      </c>
      <c r="R31" s="94">
        <f t="shared" si="7"/>
        <v>0</v>
      </c>
      <c r="S31" s="94">
        <f t="shared" si="7"/>
        <v>0</v>
      </c>
      <c r="T31" s="94">
        <f t="shared" si="7"/>
        <v>0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s="41" customFormat="1" ht="27" customHeight="1" hidden="1">
      <c r="A32" s="38"/>
      <c r="B32" s="38"/>
      <c r="C32" s="40">
        <v>4520</v>
      </c>
      <c r="D32" s="33" t="s">
        <v>205</v>
      </c>
      <c r="E32" s="33"/>
      <c r="F32" s="33"/>
      <c r="G32" s="11">
        <v>34610</v>
      </c>
      <c r="H32" s="11">
        <v>34610</v>
      </c>
      <c r="I32" s="11">
        <v>34610</v>
      </c>
      <c r="J32" s="11">
        <v>0</v>
      </c>
      <c r="K32" s="11">
        <v>34610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1:144" s="21" customFormat="1" ht="18" customHeight="1" hidden="1">
      <c r="A33" s="22"/>
      <c r="B33" s="23">
        <v>60016</v>
      </c>
      <c r="C33" s="23"/>
      <c r="D33" s="24" t="s">
        <v>4</v>
      </c>
      <c r="E33" s="24">
        <f>SUM(E34:E43)</f>
        <v>0</v>
      </c>
      <c r="F33" s="24">
        <f>SUM(F34:F43)</f>
        <v>0</v>
      </c>
      <c r="G33" s="24">
        <f aca="true" t="shared" si="8" ref="G33:T33">SUM(G34:G43)</f>
        <v>1200753</v>
      </c>
      <c r="H33" s="24">
        <f t="shared" si="8"/>
        <v>209993</v>
      </c>
      <c r="I33" s="24">
        <f t="shared" si="8"/>
        <v>209993</v>
      </c>
      <c r="J33" s="24">
        <f t="shared" si="8"/>
        <v>9993</v>
      </c>
      <c r="K33" s="24">
        <f t="shared" si="8"/>
        <v>200000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Q33" s="24">
        <f t="shared" si="8"/>
        <v>990760</v>
      </c>
      <c r="R33" s="24">
        <f t="shared" si="8"/>
        <v>990760</v>
      </c>
      <c r="S33" s="24">
        <f t="shared" si="8"/>
        <v>957760</v>
      </c>
      <c r="T33" s="24">
        <f t="shared" si="8"/>
        <v>0</v>
      </c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</row>
    <row r="34" spans="1:144" s="21" customFormat="1" ht="18" customHeight="1" hidden="1">
      <c r="A34" s="22"/>
      <c r="B34" s="23"/>
      <c r="C34" s="32">
        <v>4110</v>
      </c>
      <c r="D34" s="33" t="s">
        <v>110</v>
      </c>
      <c r="E34" s="33"/>
      <c r="F34" s="33"/>
      <c r="G34" s="9">
        <v>1284</v>
      </c>
      <c r="H34" s="9">
        <v>1284</v>
      </c>
      <c r="I34" s="9">
        <v>1284</v>
      </c>
      <c r="J34" s="9">
        <v>1284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</row>
    <row r="35" spans="1:144" s="21" customFormat="1" ht="18" customHeight="1" hidden="1">
      <c r="A35" s="22"/>
      <c r="B35" s="23"/>
      <c r="C35" s="32">
        <v>4120</v>
      </c>
      <c r="D35" s="33" t="s">
        <v>90</v>
      </c>
      <c r="E35" s="33"/>
      <c r="F35" s="33"/>
      <c r="G35" s="9">
        <v>209</v>
      </c>
      <c r="H35" s="9">
        <v>209</v>
      </c>
      <c r="I35" s="9">
        <v>209</v>
      </c>
      <c r="J35" s="9">
        <v>209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</row>
    <row r="36" spans="1:144" s="21" customFormat="1" ht="18" customHeight="1" hidden="1">
      <c r="A36" s="22"/>
      <c r="B36" s="22"/>
      <c r="C36" s="23" t="s">
        <v>54</v>
      </c>
      <c r="D36" s="24" t="s">
        <v>58</v>
      </c>
      <c r="E36" s="24"/>
      <c r="F36" s="24"/>
      <c r="G36" s="9">
        <v>8500</v>
      </c>
      <c r="H36" s="9">
        <v>8500</v>
      </c>
      <c r="I36" s="9">
        <v>8500</v>
      </c>
      <c r="J36" s="9">
        <v>8500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</row>
    <row r="37" spans="1:144" s="21" customFormat="1" ht="18" customHeight="1" hidden="1">
      <c r="A37" s="22"/>
      <c r="B37" s="22"/>
      <c r="C37" s="23">
        <v>4210</v>
      </c>
      <c r="D37" s="24" t="s">
        <v>59</v>
      </c>
      <c r="E37" s="24"/>
      <c r="F37" s="24"/>
      <c r="G37" s="9">
        <v>48500</v>
      </c>
      <c r="H37" s="9">
        <v>48500</v>
      </c>
      <c r="I37" s="9">
        <v>48500</v>
      </c>
      <c r="J37" s="9">
        <v>0</v>
      </c>
      <c r="K37" s="9">
        <v>48500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</row>
    <row r="38" spans="1:144" s="21" customFormat="1" ht="18" customHeight="1" hidden="1">
      <c r="A38" s="22"/>
      <c r="B38" s="22"/>
      <c r="C38" s="23">
        <v>4270</v>
      </c>
      <c r="D38" s="24" t="s">
        <v>60</v>
      </c>
      <c r="E38" s="24"/>
      <c r="F38" s="24"/>
      <c r="G38" s="9">
        <v>80000</v>
      </c>
      <c r="H38" s="9">
        <v>80000</v>
      </c>
      <c r="I38" s="9">
        <v>80000</v>
      </c>
      <c r="J38" s="9">
        <v>0</v>
      </c>
      <c r="K38" s="9">
        <v>80000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</row>
    <row r="39" spans="1:144" s="21" customFormat="1" ht="18" customHeight="1" hidden="1">
      <c r="A39" s="22"/>
      <c r="B39" s="22"/>
      <c r="C39" s="23">
        <v>4300</v>
      </c>
      <c r="D39" s="24" t="s">
        <v>61</v>
      </c>
      <c r="E39" s="24"/>
      <c r="F39" s="24"/>
      <c r="G39" s="9">
        <v>70000</v>
      </c>
      <c r="H39" s="9">
        <v>70000</v>
      </c>
      <c r="I39" s="9">
        <v>70000</v>
      </c>
      <c r="J39" s="9">
        <v>0</v>
      </c>
      <c r="K39" s="9">
        <v>70000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</row>
    <row r="40" spans="1:144" s="21" customFormat="1" ht="18" customHeight="1" hidden="1">
      <c r="A40" s="22"/>
      <c r="B40" s="22"/>
      <c r="C40" s="23" t="s">
        <v>55</v>
      </c>
      <c r="D40" s="24" t="s">
        <v>62</v>
      </c>
      <c r="E40" s="24"/>
      <c r="F40" s="24"/>
      <c r="G40" s="9">
        <v>1500</v>
      </c>
      <c r="H40" s="9">
        <v>1500</v>
      </c>
      <c r="I40" s="9">
        <v>1500</v>
      </c>
      <c r="J40" s="9">
        <v>0</v>
      </c>
      <c r="K40" s="9">
        <v>1500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</row>
    <row r="41" spans="1:144" s="21" customFormat="1" ht="18" customHeight="1" hidden="1">
      <c r="A41" s="22"/>
      <c r="B41" s="22"/>
      <c r="C41" s="23" t="s">
        <v>56</v>
      </c>
      <c r="D41" s="24" t="s">
        <v>63</v>
      </c>
      <c r="E41" s="24"/>
      <c r="F41" s="24"/>
      <c r="G41" s="9">
        <v>33000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33000</v>
      </c>
      <c r="R41" s="9">
        <v>33000</v>
      </c>
      <c r="S41" s="9">
        <v>0</v>
      </c>
      <c r="T41" s="9">
        <v>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</row>
    <row r="42" spans="1:144" s="43" customFormat="1" ht="18" customHeight="1" hidden="1">
      <c r="A42" s="22"/>
      <c r="B42" s="22"/>
      <c r="C42" s="23">
        <v>6057</v>
      </c>
      <c r="D42" s="24" t="s">
        <v>63</v>
      </c>
      <c r="E42" s="109"/>
      <c r="F42" s="109"/>
      <c r="G42" s="102">
        <v>478880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478880</v>
      </c>
      <c r="R42" s="9">
        <v>478880</v>
      </c>
      <c r="S42" s="9">
        <v>478880</v>
      </c>
      <c r="T42" s="9">
        <v>0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</row>
    <row r="43" spans="1:144" s="43" customFormat="1" ht="18" customHeight="1" hidden="1">
      <c r="A43" s="22"/>
      <c r="B43" s="22"/>
      <c r="C43" s="23">
        <v>6059</v>
      </c>
      <c r="D43" s="24" t="s">
        <v>63</v>
      </c>
      <c r="E43" s="24"/>
      <c r="F43" s="24"/>
      <c r="G43" s="6">
        <v>478880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478880</v>
      </c>
      <c r="R43" s="9">
        <v>478880</v>
      </c>
      <c r="S43" s="9">
        <v>478880</v>
      </c>
      <c r="T43" s="9">
        <v>0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</row>
    <row r="44" spans="1:144" s="43" customFormat="1" ht="11.25" customHeight="1" hidden="1">
      <c r="A44" s="22"/>
      <c r="B44" s="22"/>
      <c r="C44" s="23"/>
      <c r="D44" s="24"/>
      <c r="E44" s="24"/>
      <c r="F44" s="24"/>
      <c r="G44" s="6"/>
      <c r="H44" s="9"/>
      <c r="I44" s="9"/>
      <c r="J44" s="9"/>
      <c r="K44" s="9"/>
      <c r="L44" s="9"/>
      <c r="M44" s="80"/>
      <c r="N44" s="80"/>
      <c r="O44" s="80"/>
      <c r="P44" s="80"/>
      <c r="Q44" s="9"/>
      <c r="R44" s="21"/>
      <c r="S44" s="21"/>
      <c r="T44" s="21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</row>
    <row r="45" spans="1:144" s="21" customFormat="1" ht="21" customHeight="1" hidden="1">
      <c r="A45" s="18">
        <v>700</v>
      </c>
      <c r="B45" s="18"/>
      <c r="C45" s="19"/>
      <c r="D45" s="20" t="s">
        <v>5</v>
      </c>
      <c r="E45" s="20">
        <f>E46</f>
        <v>0</v>
      </c>
      <c r="F45" s="20">
        <f>F46</f>
        <v>0</v>
      </c>
      <c r="G45" s="20">
        <f>G46</f>
        <v>1451196</v>
      </c>
      <c r="H45" s="20">
        <f aca="true" t="shared" si="9" ref="H45:T45">H46</f>
        <v>179992</v>
      </c>
      <c r="I45" s="20">
        <f t="shared" si="9"/>
        <v>179992</v>
      </c>
      <c r="J45" s="20">
        <f t="shared" si="9"/>
        <v>16045</v>
      </c>
      <c r="K45" s="20">
        <f t="shared" si="9"/>
        <v>163947</v>
      </c>
      <c r="L45" s="20">
        <f t="shared" si="9"/>
        <v>0</v>
      </c>
      <c r="M45" s="20">
        <f t="shared" si="9"/>
        <v>0</v>
      </c>
      <c r="N45" s="20">
        <f t="shared" si="9"/>
        <v>0</v>
      </c>
      <c r="O45" s="20">
        <f t="shared" si="9"/>
        <v>0</v>
      </c>
      <c r="P45" s="20">
        <f t="shared" si="9"/>
        <v>0</v>
      </c>
      <c r="Q45" s="20">
        <f t="shared" si="9"/>
        <v>1271204</v>
      </c>
      <c r="R45" s="20">
        <f t="shared" si="9"/>
        <v>1271204</v>
      </c>
      <c r="S45" s="20">
        <f t="shared" si="9"/>
        <v>929204</v>
      </c>
      <c r="T45" s="20">
        <f t="shared" si="9"/>
        <v>0</v>
      </c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</row>
    <row r="46" spans="1:144" s="21" customFormat="1" ht="26.25" customHeight="1" hidden="1">
      <c r="A46" s="22"/>
      <c r="B46" s="23">
        <v>70005</v>
      </c>
      <c r="C46" s="23"/>
      <c r="D46" s="24" t="s">
        <v>6</v>
      </c>
      <c r="E46" s="24">
        <f aca="true" t="shared" si="10" ref="E46:T46">SUM(E47:E64)</f>
        <v>0</v>
      </c>
      <c r="F46" s="24">
        <f t="shared" si="10"/>
        <v>0</v>
      </c>
      <c r="G46" s="24">
        <f t="shared" si="10"/>
        <v>1451196</v>
      </c>
      <c r="H46" s="24">
        <f t="shared" si="10"/>
        <v>179992</v>
      </c>
      <c r="I46" s="24">
        <f t="shared" si="10"/>
        <v>179992</v>
      </c>
      <c r="J46" s="24">
        <f t="shared" si="10"/>
        <v>16045</v>
      </c>
      <c r="K46" s="24">
        <f t="shared" si="10"/>
        <v>163947</v>
      </c>
      <c r="L46" s="24">
        <f t="shared" si="10"/>
        <v>0</v>
      </c>
      <c r="M46" s="24">
        <f t="shared" si="10"/>
        <v>0</v>
      </c>
      <c r="N46" s="24">
        <f t="shared" si="10"/>
        <v>0</v>
      </c>
      <c r="O46" s="24">
        <f t="shared" si="10"/>
        <v>0</v>
      </c>
      <c r="P46" s="24">
        <f t="shared" si="10"/>
        <v>0</v>
      </c>
      <c r="Q46" s="24">
        <f t="shared" si="10"/>
        <v>1271204</v>
      </c>
      <c r="R46" s="24">
        <f t="shared" si="10"/>
        <v>1271204</v>
      </c>
      <c r="S46" s="24">
        <f t="shared" si="10"/>
        <v>929204</v>
      </c>
      <c r="T46" s="24">
        <f t="shared" si="10"/>
        <v>0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</row>
    <row r="47" spans="1:144" s="21" customFormat="1" ht="18" customHeight="1" hidden="1">
      <c r="A47" s="22"/>
      <c r="B47" s="23"/>
      <c r="C47" s="23">
        <v>4110</v>
      </c>
      <c r="D47" s="24" t="s">
        <v>57</v>
      </c>
      <c r="E47" s="24"/>
      <c r="F47" s="24"/>
      <c r="G47" s="9">
        <v>295</v>
      </c>
      <c r="H47" s="9">
        <v>295</v>
      </c>
      <c r="I47" s="9">
        <v>295</v>
      </c>
      <c r="J47" s="9">
        <v>295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</row>
    <row r="48" spans="1:144" s="21" customFormat="1" ht="18" customHeight="1" hidden="1">
      <c r="A48" s="22"/>
      <c r="B48" s="23"/>
      <c r="C48" s="23">
        <v>4120</v>
      </c>
      <c r="D48" s="24" t="s">
        <v>90</v>
      </c>
      <c r="E48" s="24"/>
      <c r="F48" s="24"/>
      <c r="G48" s="9">
        <v>30</v>
      </c>
      <c r="H48" s="9">
        <v>30</v>
      </c>
      <c r="I48" s="9">
        <v>30</v>
      </c>
      <c r="J48" s="9">
        <v>30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</row>
    <row r="49" spans="1:144" s="21" customFormat="1" ht="18" customHeight="1" hidden="1">
      <c r="A49" s="22"/>
      <c r="B49" s="23"/>
      <c r="C49" s="23" t="s">
        <v>54</v>
      </c>
      <c r="D49" s="24" t="s">
        <v>58</v>
      </c>
      <c r="E49" s="24"/>
      <c r="F49" s="24"/>
      <c r="G49" s="9">
        <v>15720</v>
      </c>
      <c r="H49" s="9">
        <v>15720</v>
      </c>
      <c r="I49" s="9">
        <v>15720</v>
      </c>
      <c r="J49" s="9">
        <v>15720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</row>
    <row r="50" spans="1:144" s="21" customFormat="1" ht="18" customHeight="1" hidden="1">
      <c r="A50" s="22"/>
      <c r="B50" s="23"/>
      <c r="C50" s="23">
        <v>4210</v>
      </c>
      <c r="D50" s="24" t="s">
        <v>59</v>
      </c>
      <c r="E50" s="24"/>
      <c r="F50" s="24"/>
      <c r="G50" s="9">
        <v>20000</v>
      </c>
      <c r="H50" s="9">
        <v>20000</v>
      </c>
      <c r="I50" s="9">
        <v>20000</v>
      </c>
      <c r="J50" s="9">
        <v>0</v>
      </c>
      <c r="K50" s="9">
        <v>20000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</row>
    <row r="51" spans="1:144" s="21" customFormat="1" ht="18" customHeight="1" hidden="1">
      <c r="A51" s="22"/>
      <c r="B51" s="23"/>
      <c r="C51" s="23">
        <v>4260</v>
      </c>
      <c r="D51" s="24" t="s">
        <v>67</v>
      </c>
      <c r="E51" s="24"/>
      <c r="F51" s="24"/>
      <c r="G51" s="9">
        <v>2500</v>
      </c>
      <c r="H51" s="9">
        <v>2500</v>
      </c>
      <c r="I51" s="9">
        <v>2500</v>
      </c>
      <c r="J51" s="9">
        <v>0</v>
      </c>
      <c r="K51" s="9">
        <v>2500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</row>
    <row r="52" spans="1:144" s="21" customFormat="1" ht="18" customHeight="1" hidden="1">
      <c r="A52" s="22"/>
      <c r="B52" s="23"/>
      <c r="C52" s="23" t="s">
        <v>65</v>
      </c>
      <c r="D52" s="24" t="s">
        <v>60</v>
      </c>
      <c r="E52" s="24"/>
      <c r="F52" s="24"/>
      <c r="G52" s="9">
        <v>30000</v>
      </c>
      <c r="H52" s="9">
        <v>30000</v>
      </c>
      <c r="I52" s="9">
        <v>30000</v>
      </c>
      <c r="J52" s="9">
        <v>0</v>
      </c>
      <c r="K52" s="9">
        <v>30000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</row>
    <row r="53" spans="1:144" s="21" customFormat="1" ht="18" customHeight="1" hidden="1">
      <c r="A53" s="22"/>
      <c r="B53" s="23"/>
      <c r="C53" s="23">
        <v>4300</v>
      </c>
      <c r="D53" s="24" t="s">
        <v>61</v>
      </c>
      <c r="E53" s="24"/>
      <c r="F53" s="24"/>
      <c r="G53" s="9">
        <v>30000</v>
      </c>
      <c r="H53" s="9">
        <v>30000</v>
      </c>
      <c r="I53" s="9">
        <v>30000</v>
      </c>
      <c r="J53" s="9">
        <v>0</v>
      </c>
      <c r="K53" s="9">
        <v>30000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</row>
    <row r="54" spans="1:144" s="21" customFormat="1" ht="39" customHeight="1" hidden="1">
      <c r="A54" s="22"/>
      <c r="B54" s="23"/>
      <c r="C54" s="23">
        <v>4360</v>
      </c>
      <c r="D54" s="24" t="s">
        <v>219</v>
      </c>
      <c r="E54" s="24"/>
      <c r="F54" s="24"/>
      <c r="G54" s="9">
        <v>147</v>
      </c>
      <c r="H54" s="9">
        <v>147</v>
      </c>
      <c r="I54" s="9">
        <v>147</v>
      </c>
      <c r="J54" s="9">
        <v>0</v>
      </c>
      <c r="K54" s="9">
        <v>147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</row>
    <row r="55" spans="1:144" s="21" customFormat="1" ht="26.25" customHeight="1" hidden="1">
      <c r="A55" s="22"/>
      <c r="B55" s="23"/>
      <c r="C55" s="23">
        <v>4390</v>
      </c>
      <c r="D55" s="24" t="s">
        <v>170</v>
      </c>
      <c r="E55" s="24"/>
      <c r="F55" s="24"/>
      <c r="G55" s="9">
        <v>2000</v>
      </c>
      <c r="H55" s="9">
        <v>2000</v>
      </c>
      <c r="I55" s="9">
        <v>2000</v>
      </c>
      <c r="J55" s="9">
        <v>0</v>
      </c>
      <c r="K55" s="9">
        <v>2000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</row>
    <row r="56" spans="1:144" s="21" customFormat="1" ht="39.75" customHeight="1" hidden="1">
      <c r="A56" s="22"/>
      <c r="B56" s="23"/>
      <c r="C56" s="23">
        <v>4400</v>
      </c>
      <c r="D56" s="24" t="s">
        <v>180</v>
      </c>
      <c r="E56" s="24"/>
      <c r="F56" s="24"/>
      <c r="G56" s="9">
        <v>72000</v>
      </c>
      <c r="H56" s="9">
        <v>72000</v>
      </c>
      <c r="I56" s="9">
        <v>72000</v>
      </c>
      <c r="J56" s="9">
        <v>0</v>
      </c>
      <c r="K56" s="9">
        <v>72000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</row>
    <row r="57" spans="1:144" s="21" customFormat="1" ht="25.5" customHeight="1" hidden="1">
      <c r="A57" s="22"/>
      <c r="B57" s="23"/>
      <c r="C57" s="23" t="s">
        <v>55</v>
      </c>
      <c r="D57" s="24" t="s">
        <v>62</v>
      </c>
      <c r="E57" s="24"/>
      <c r="F57" s="24"/>
      <c r="G57" s="9">
        <v>2800</v>
      </c>
      <c r="H57" s="9">
        <v>2800</v>
      </c>
      <c r="I57" s="9">
        <v>2800</v>
      </c>
      <c r="J57" s="9">
        <v>0</v>
      </c>
      <c r="K57" s="9">
        <v>2800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</row>
    <row r="58" spans="1:144" s="21" customFormat="1" ht="25.5" customHeight="1" hidden="1">
      <c r="A58" s="22"/>
      <c r="B58" s="23"/>
      <c r="C58" s="23">
        <v>4520</v>
      </c>
      <c r="D58" s="33" t="s">
        <v>205</v>
      </c>
      <c r="E58" s="33"/>
      <c r="F58" s="33"/>
      <c r="G58" s="9">
        <v>2000</v>
      </c>
      <c r="H58" s="9">
        <v>2000</v>
      </c>
      <c r="I58" s="9">
        <v>2000</v>
      </c>
      <c r="J58" s="9">
        <v>0</v>
      </c>
      <c r="K58" s="9">
        <v>2000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/>
      <c r="R58" s="9"/>
      <c r="S58" s="9"/>
      <c r="T58" s="9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</row>
    <row r="59" spans="1:144" s="21" customFormat="1" ht="25.5" customHeight="1" hidden="1">
      <c r="A59" s="22"/>
      <c r="B59" s="23"/>
      <c r="C59" s="23" t="s">
        <v>66</v>
      </c>
      <c r="D59" s="24" t="s">
        <v>68</v>
      </c>
      <c r="E59" s="24"/>
      <c r="F59" s="24"/>
      <c r="G59" s="9">
        <v>2500</v>
      </c>
      <c r="H59" s="9">
        <v>2500</v>
      </c>
      <c r="I59" s="9">
        <v>2500</v>
      </c>
      <c r="J59" s="9">
        <v>0</v>
      </c>
      <c r="K59" s="9">
        <v>2500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</row>
    <row r="60" spans="1:144" s="21" customFormat="1" ht="25.5" customHeight="1" hidden="1">
      <c r="A60" s="22"/>
      <c r="B60" s="23"/>
      <c r="C60" s="23">
        <v>6050</v>
      </c>
      <c r="D60" s="24" t="s">
        <v>69</v>
      </c>
      <c r="E60" s="24"/>
      <c r="F60" s="24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</row>
    <row r="61" spans="1:144" s="21" customFormat="1" ht="25.5" customHeight="1" hidden="1">
      <c r="A61" s="22"/>
      <c r="B61" s="23"/>
      <c r="C61" s="23">
        <v>6050</v>
      </c>
      <c r="D61" s="24" t="s">
        <v>69</v>
      </c>
      <c r="E61" s="24"/>
      <c r="F61" s="24"/>
      <c r="G61" s="9">
        <v>322000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322000</v>
      </c>
      <c r="R61" s="9">
        <v>322000</v>
      </c>
      <c r="S61" s="9">
        <v>0</v>
      </c>
      <c r="T61" s="9">
        <v>0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</row>
    <row r="62" spans="1:144" s="21" customFormat="1" ht="25.5" customHeight="1" hidden="1">
      <c r="A62" s="22"/>
      <c r="B62" s="23"/>
      <c r="C62" s="23">
        <v>6057</v>
      </c>
      <c r="D62" s="24" t="s">
        <v>69</v>
      </c>
      <c r="E62" s="24"/>
      <c r="F62" s="24"/>
      <c r="G62" s="9">
        <v>801278</v>
      </c>
      <c r="H62" s="9">
        <v>0</v>
      </c>
      <c r="I62" s="9"/>
      <c r="J62" s="9"/>
      <c r="K62" s="9"/>
      <c r="L62" s="9"/>
      <c r="M62" s="9"/>
      <c r="N62" s="9"/>
      <c r="O62" s="9"/>
      <c r="P62" s="9"/>
      <c r="Q62" s="9">
        <v>801278</v>
      </c>
      <c r="R62" s="21">
        <v>801278</v>
      </c>
      <c r="S62" s="21">
        <v>801278</v>
      </c>
      <c r="T62" s="9">
        <v>0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s="21" customFormat="1" ht="25.5" customHeight="1" hidden="1">
      <c r="A63" s="22"/>
      <c r="B63" s="23"/>
      <c r="C63" s="23">
        <v>6059</v>
      </c>
      <c r="D63" s="24" t="s">
        <v>69</v>
      </c>
      <c r="E63" s="24"/>
      <c r="F63" s="24"/>
      <c r="G63" s="9">
        <v>127926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127926</v>
      </c>
      <c r="R63" s="21">
        <v>127926</v>
      </c>
      <c r="S63" s="21">
        <v>127926</v>
      </c>
      <c r="T63" s="9">
        <v>0</v>
      </c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s="21" customFormat="1" ht="25.5" hidden="1">
      <c r="A64" s="22"/>
      <c r="B64" s="23"/>
      <c r="C64" s="23">
        <v>6060</v>
      </c>
      <c r="D64" s="24" t="s">
        <v>174</v>
      </c>
      <c r="E64" s="24"/>
      <c r="F64" s="24"/>
      <c r="G64" s="9">
        <v>20000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20000</v>
      </c>
      <c r="R64" s="21">
        <v>20000</v>
      </c>
      <c r="S64" s="21">
        <v>0</v>
      </c>
      <c r="T64" s="9">
        <v>0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1:144" s="43" customFormat="1" ht="8.25" customHeight="1" hidden="1">
      <c r="A65" s="44"/>
      <c r="B65" s="23"/>
      <c r="C65" s="23"/>
      <c r="D65" s="24"/>
      <c r="E65" s="24"/>
      <c r="F65" s="24"/>
      <c r="G65" s="9"/>
      <c r="H65" s="33"/>
      <c r="I65" s="33"/>
      <c r="J65" s="33"/>
      <c r="K65" s="33"/>
      <c r="L65" s="33"/>
      <c r="M65" s="45"/>
      <c r="N65" s="45"/>
      <c r="O65" s="45"/>
      <c r="P65" s="45"/>
      <c r="Q65" s="6"/>
      <c r="R65" s="21"/>
      <c r="S65" s="21"/>
      <c r="T65" s="21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1:144" s="47" customFormat="1" ht="21" customHeight="1" hidden="1">
      <c r="A66" s="56">
        <v>710</v>
      </c>
      <c r="B66" s="46"/>
      <c r="C66" s="46"/>
      <c r="D66" s="28" t="s">
        <v>177</v>
      </c>
      <c r="E66" s="28"/>
      <c r="F66" s="28"/>
      <c r="G66" s="28">
        <f aca="true" t="shared" si="11" ref="G66:T66">SUM(G68:G70)</f>
        <v>70000</v>
      </c>
      <c r="H66" s="28">
        <f t="shared" si="11"/>
        <v>70000</v>
      </c>
      <c r="I66" s="28">
        <f t="shared" si="11"/>
        <v>70000</v>
      </c>
      <c r="J66" s="28">
        <f t="shared" si="11"/>
        <v>0</v>
      </c>
      <c r="K66" s="28">
        <f t="shared" si="11"/>
        <v>70000</v>
      </c>
      <c r="L66" s="28">
        <f t="shared" si="11"/>
        <v>0</v>
      </c>
      <c r="M66" s="28">
        <f t="shared" si="11"/>
        <v>0</v>
      </c>
      <c r="N66" s="28">
        <f t="shared" si="11"/>
        <v>0</v>
      </c>
      <c r="O66" s="28">
        <f t="shared" si="11"/>
        <v>0</v>
      </c>
      <c r="P66" s="28">
        <f t="shared" si="11"/>
        <v>0</v>
      </c>
      <c r="Q66" s="28">
        <f t="shared" si="11"/>
        <v>0</v>
      </c>
      <c r="R66" s="28">
        <f t="shared" si="11"/>
        <v>0</v>
      </c>
      <c r="S66" s="28">
        <f t="shared" si="11"/>
        <v>0</v>
      </c>
      <c r="T66" s="28">
        <f t="shared" si="11"/>
        <v>0</v>
      </c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</row>
    <row r="67" spans="1:144" s="43" customFormat="1" ht="25.5" customHeight="1" hidden="1">
      <c r="A67" s="22"/>
      <c r="B67" s="23">
        <v>71004</v>
      </c>
      <c r="C67" s="23"/>
      <c r="D67" s="24" t="s">
        <v>178</v>
      </c>
      <c r="E67" s="24"/>
      <c r="F67" s="24"/>
      <c r="G67" s="24">
        <f aca="true" t="shared" si="12" ref="G67:T67">SUM(G68:G70)</f>
        <v>70000</v>
      </c>
      <c r="H67" s="24">
        <f t="shared" si="12"/>
        <v>70000</v>
      </c>
      <c r="I67" s="24">
        <f t="shared" si="12"/>
        <v>70000</v>
      </c>
      <c r="J67" s="24">
        <f t="shared" si="12"/>
        <v>0</v>
      </c>
      <c r="K67" s="24">
        <f t="shared" si="12"/>
        <v>70000</v>
      </c>
      <c r="L67" s="24">
        <f t="shared" si="12"/>
        <v>0</v>
      </c>
      <c r="M67" s="24">
        <f t="shared" si="12"/>
        <v>0</v>
      </c>
      <c r="N67" s="24">
        <f t="shared" si="12"/>
        <v>0</v>
      </c>
      <c r="O67" s="24">
        <f t="shared" si="12"/>
        <v>0</v>
      </c>
      <c r="P67" s="24">
        <f t="shared" si="12"/>
        <v>0</v>
      </c>
      <c r="Q67" s="24">
        <f t="shared" si="12"/>
        <v>0</v>
      </c>
      <c r="R67" s="24">
        <f t="shared" si="12"/>
        <v>0</v>
      </c>
      <c r="S67" s="24">
        <f t="shared" si="12"/>
        <v>0</v>
      </c>
      <c r="T67" s="24">
        <f t="shared" si="12"/>
        <v>0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1:144" s="43" customFormat="1" ht="18" customHeight="1" hidden="1">
      <c r="A68" s="22"/>
      <c r="B68" s="23"/>
      <c r="C68" s="23">
        <v>4170</v>
      </c>
      <c r="D68" s="24" t="s">
        <v>58</v>
      </c>
      <c r="E68" s="24"/>
      <c r="F68" s="24"/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1:144" s="49" customFormat="1" ht="18" customHeight="1" hidden="1">
      <c r="A69" s="22"/>
      <c r="B69" s="23"/>
      <c r="C69" s="23">
        <v>4300</v>
      </c>
      <c r="D69" s="24" t="s">
        <v>61</v>
      </c>
      <c r="E69" s="24"/>
      <c r="F69" s="24"/>
      <c r="G69" s="24">
        <v>70000</v>
      </c>
      <c r="H69" s="24">
        <v>70000</v>
      </c>
      <c r="I69" s="24">
        <v>70000</v>
      </c>
      <c r="J69" s="24">
        <v>0</v>
      </c>
      <c r="K69" s="24">
        <v>70000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48">
        <v>0</v>
      </c>
      <c r="S69" s="48">
        <v>0</v>
      </c>
      <c r="T69" s="48">
        <v>0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1:144" s="21" customFormat="1" ht="24.75" customHeight="1" hidden="1">
      <c r="A70" s="22"/>
      <c r="B70" s="23"/>
      <c r="C70" s="23">
        <v>4390</v>
      </c>
      <c r="D70" s="24" t="s">
        <v>175</v>
      </c>
      <c r="E70" s="24"/>
      <c r="F70" s="24"/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1:144" s="53" customFormat="1" ht="10.5" customHeight="1" hidden="1">
      <c r="A71" s="22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70"/>
      <c r="N71" s="70"/>
      <c r="O71" s="70"/>
      <c r="P71" s="70"/>
      <c r="Q71" s="24"/>
      <c r="R71" s="21"/>
      <c r="S71" s="21"/>
      <c r="T71" s="21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1:144" s="91" customFormat="1" ht="14.25" customHeight="1" hidden="1">
      <c r="A72" s="56">
        <v>720</v>
      </c>
      <c r="B72" s="46"/>
      <c r="C72" s="46"/>
      <c r="D72" s="28" t="s">
        <v>197</v>
      </c>
      <c r="E72" s="28"/>
      <c r="F72" s="28"/>
      <c r="G72" s="28">
        <f aca="true" t="shared" si="13" ref="G72:I73">G73</f>
        <v>0</v>
      </c>
      <c r="H72" s="28">
        <f t="shared" si="13"/>
        <v>0</v>
      </c>
      <c r="I72" s="28">
        <f t="shared" si="13"/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30">
        <v>0</v>
      </c>
      <c r="S72" s="30">
        <v>0</v>
      </c>
      <c r="T72" s="30">
        <v>0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</row>
    <row r="73" spans="1:144" s="53" customFormat="1" ht="14.25" customHeight="1" hidden="1">
      <c r="A73" s="22"/>
      <c r="B73" s="23">
        <v>72095</v>
      </c>
      <c r="C73" s="23"/>
      <c r="D73" s="24" t="s">
        <v>7</v>
      </c>
      <c r="E73" s="24"/>
      <c r="F73" s="24"/>
      <c r="G73" s="24">
        <f t="shared" si="13"/>
        <v>0</v>
      </c>
      <c r="H73" s="24">
        <f t="shared" si="13"/>
        <v>0</v>
      </c>
      <c r="I73" s="24">
        <f t="shared" si="13"/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1">
        <v>0</v>
      </c>
      <c r="S73" s="21">
        <v>0</v>
      </c>
      <c r="T73" s="21">
        <v>0</v>
      </c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1:144" s="53" customFormat="1" ht="14.25" customHeight="1" hidden="1">
      <c r="A74" s="22"/>
      <c r="B74" s="23"/>
      <c r="C74" s="23">
        <v>6059</v>
      </c>
      <c r="D74" s="24" t="s">
        <v>69</v>
      </c>
      <c r="E74" s="24"/>
      <c r="F74" s="24"/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1">
        <v>0</v>
      </c>
      <c r="S74" s="21">
        <v>0</v>
      </c>
      <c r="T74" s="21">
        <v>0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1:144" s="53" customFormat="1" ht="9.75" customHeight="1" hidden="1">
      <c r="A75" s="50"/>
      <c r="B75" s="51"/>
      <c r="C75" s="51"/>
      <c r="D75" s="52"/>
      <c r="E75" s="52"/>
      <c r="F75" s="52"/>
      <c r="G75" s="103"/>
      <c r="H75" s="52"/>
      <c r="I75" s="52"/>
      <c r="J75" s="52"/>
      <c r="K75" s="52"/>
      <c r="L75" s="52"/>
      <c r="M75" s="52"/>
      <c r="N75" s="52"/>
      <c r="O75" s="52"/>
      <c r="P75" s="52"/>
      <c r="Q75" s="33"/>
      <c r="R75" s="21"/>
      <c r="S75" s="21"/>
      <c r="T75" s="21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1:144" s="21" customFormat="1" ht="21" customHeight="1">
      <c r="A76" s="18">
        <v>750</v>
      </c>
      <c r="B76" s="19"/>
      <c r="C76" s="19"/>
      <c r="D76" s="20" t="s">
        <v>9</v>
      </c>
      <c r="E76" s="20">
        <f>E77+E92+E97+E126+E132+E136</f>
        <v>10605</v>
      </c>
      <c r="F76" s="20">
        <f aca="true" t="shared" si="14" ref="F76:T76">F77+F92+F97+F126+F132+F136</f>
        <v>300</v>
      </c>
      <c r="G76" s="20">
        <f t="shared" si="14"/>
        <v>1823831</v>
      </c>
      <c r="H76" s="20">
        <f t="shared" si="14"/>
        <v>1823831</v>
      </c>
      <c r="I76" s="20">
        <f t="shared" si="14"/>
        <v>1749687</v>
      </c>
      <c r="J76" s="20">
        <f t="shared" si="14"/>
        <v>1189318</v>
      </c>
      <c r="K76" s="20">
        <f t="shared" si="14"/>
        <v>560369</v>
      </c>
      <c r="L76" s="20">
        <f t="shared" si="14"/>
        <v>0</v>
      </c>
      <c r="M76" s="20">
        <f t="shared" si="14"/>
        <v>74144</v>
      </c>
      <c r="N76" s="20">
        <f t="shared" si="14"/>
        <v>0</v>
      </c>
      <c r="O76" s="20">
        <f t="shared" si="14"/>
        <v>0</v>
      </c>
      <c r="P76" s="20">
        <f t="shared" si="14"/>
        <v>0</v>
      </c>
      <c r="Q76" s="20">
        <f t="shared" si="14"/>
        <v>0</v>
      </c>
      <c r="R76" s="20">
        <f t="shared" si="14"/>
        <v>0</v>
      </c>
      <c r="S76" s="20">
        <f t="shared" si="14"/>
        <v>0</v>
      </c>
      <c r="T76" s="20">
        <f t="shared" si="14"/>
        <v>0</v>
      </c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1:144" s="21" customFormat="1" ht="18" customHeight="1" hidden="1">
      <c r="A77" s="22"/>
      <c r="B77" s="23">
        <v>75011</v>
      </c>
      <c r="C77" s="23"/>
      <c r="D77" s="24" t="s">
        <v>10</v>
      </c>
      <c r="E77" s="24"/>
      <c r="F77" s="24"/>
      <c r="G77" s="9">
        <f aca="true" t="shared" si="15" ref="G77:T77">SUM(G78:G91)</f>
        <v>115775</v>
      </c>
      <c r="H77" s="9">
        <f t="shared" si="15"/>
        <v>115775</v>
      </c>
      <c r="I77" s="9">
        <f t="shared" si="15"/>
        <v>115175</v>
      </c>
      <c r="J77" s="9">
        <f t="shared" si="15"/>
        <v>86520</v>
      </c>
      <c r="K77" s="9">
        <f t="shared" si="15"/>
        <v>28655</v>
      </c>
      <c r="L77" s="9">
        <f t="shared" si="15"/>
        <v>0</v>
      </c>
      <c r="M77" s="9">
        <f t="shared" si="15"/>
        <v>600</v>
      </c>
      <c r="N77" s="9">
        <f t="shared" si="15"/>
        <v>0</v>
      </c>
      <c r="O77" s="9">
        <f t="shared" si="15"/>
        <v>0</v>
      </c>
      <c r="P77" s="9">
        <f t="shared" si="15"/>
        <v>0</v>
      </c>
      <c r="Q77" s="9">
        <f t="shared" si="15"/>
        <v>0</v>
      </c>
      <c r="R77" s="9">
        <f t="shared" si="15"/>
        <v>0</v>
      </c>
      <c r="S77" s="9">
        <f t="shared" si="15"/>
        <v>0</v>
      </c>
      <c r="T77" s="9">
        <f t="shared" si="15"/>
        <v>0</v>
      </c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1:144" s="21" customFormat="1" ht="27" customHeight="1" hidden="1">
      <c r="A78" s="22"/>
      <c r="B78" s="23"/>
      <c r="C78" s="23" t="s">
        <v>72</v>
      </c>
      <c r="D78" s="24" t="s">
        <v>87</v>
      </c>
      <c r="E78" s="24"/>
      <c r="F78" s="24"/>
      <c r="G78" s="9">
        <v>600</v>
      </c>
      <c r="H78" s="9">
        <v>600</v>
      </c>
      <c r="I78" s="9">
        <v>0</v>
      </c>
      <c r="J78" s="9">
        <v>0</v>
      </c>
      <c r="K78" s="9">
        <v>0</v>
      </c>
      <c r="L78" s="9">
        <v>0</v>
      </c>
      <c r="M78" s="69">
        <v>600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1:144" s="21" customFormat="1" ht="18" customHeight="1" hidden="1">
      <c r="A79" s="22"/>
      <c r="B79" s="23"/>
      <c r="C79" s="23">
        <v>4010</v>
      </c>
      <c r="D79" s="24" t="s">
        <v>88</v>
      </c>
      <c r="E79" s="24"/>
      <c r="F79" s="24"/>
      <c r="G79" s="9">
        <v>69300</v>
      </c>
      <c r="H79" s="9">
        <v>69300</v>
      </c>
      <c r="I79" s="9">
        <v>69300</v>
      </c>
      <c r="J79" s="9">
        <v>69300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1:144" s="21" customFormat="1" ht="18" customHeight="1" hidden="1">
      <c r="A80" s="22"/>
      <c r="B80" s="23"/>
      <c r="C80" s="23">
        <v>4040</v>
      </c>
      <c r="D80" s="24" t="s">
        <v>89</v>
      </c>
      <c r="E80" s="24"/>
      <c r="F80" s="24"/>
      <c r="G80" s="9">
        <v>5165</v>
      </c>
      <c r="H80" s="9">
        <v>5165</v>
      </c>
      <c r="I80" s="9">
        <v>5165</v>
      </c>
      <c r="J80" s="9">
        <v>5165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  <row r="81" spans="1:144" s="21" customFormat="1" ht="18" customHeight="1" hidden="1">
      <c r="A81" s="22"/>
      <c r="B81" s="23"/>
      <c r="C81" s="23">
        <v>4110</v>
      </c>
      <c r="D81" s="24" t="s">
        <v>57</v>
      </c>
      <c r="E81" s="24"/>
      <c r="F81" s="24"/>
      <c r="G81" s="9">
        <v>11245</v>
      </c>
      <c r="H81" s="9">
        <v>11245</v>
      </c>
      <c r="I81" s="9">
        <v>11245</v>
      </c>
      <c r="J81" s="9">
        <v>11245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</row>
    <row r="82" spans="1:144" s="21" customFormat="1" ht="18" customHeight="1" hidden="1">
      <c r="A82" s="22"/>
      <c r="B82" s="23"/>
      <c r="C82" s="23">
        <v>4120</v>
      </c>
      <c r="D82" s="24" t="s">
        <v>90</v>
      </c>
      <c r="E82" s="24"/>
      <c r="F82" s="24"/>
      <c r="G82" s="9">
        <v>210</v>
      </c>
      <c r="H82" s="9">
        <v>210</v>
      </c>
      <c r="I82" s="9">
        <v>210</v>
      </c>
      <c r="J82" s="9">
        <v>210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</row>
    <row r="83" spans="1:144" s="21" customFormat="1" ht="18" customHeight="1" hidden="1">
      <c r="A83" s="22"/>
      <c r="B83" s="23"/>
      <c r="C83" s="23">
        <v>4170</v>
      </c>
      <c r="D83" s="24" t="s">
        <v>58</v>
      </c>
      <c r="E83" s="24"/>
      <c r="F83" s="24"/>
      <c r="G83" s="9">
        <v>600</v>
      </c>
      <c r="H83" s="9">
        <v>600</v>
      </c>
      <c r="I83" s="9">
        <v>600</v>
      </c>
      <c r="J83" s="9">
        <v>600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</row>
    <row r="84" spans="1:144" s="21" customFormat="1" ht="18" customHeight="1" hidden="1">
      <c r="A84" s="22"/>
      <c r="B84" s="23"/>
      <c r="C84" s="23" t="s">
        <v>73</v>
      </c>
      <c r="D84" s="24" t="s">
        <v>59</v>
      </c>
      <c r="E84" s="24"/>
      <c r="F84" s="24"/>
      <c r="G84" s="9">
        <v>8600</v>
      </c>
      <c r="H84" s="9">
        <v>8600</v>
      </c>
      <c r="I84" s="9">
        <v>8600</v>
      </c>
      <c r="J84" s="9">
        <v>0</v>
      </c>
      <c r="K84" s="9">
        <v>8600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</row>
    <row r="85" spans="1:144" s="21" customFormat="1" ht="18" customHeight="1" hidden="1">
      <c r="A85" s="22"/>
      <c r="B85" s="23"/>
      <c r="C85" s="23" t="s">
        <v>74</v>
      </c>
      <c r="D85" s="24" t="s">
        <v>91</v>
      </c>
      <c r="E85" s="24"/>
      <c r="F85" s="24"/>
      <c r="G85" s="9">
        <v>100</v>
      </c>
      <c r="H85" s="9">
        <v>100</v>
      </c>
      <c r="I85" s="9">
        <v>100</v>
      </c>
      <c r="J85" s="9">
        <v>0</v>
      </c>
      <c r="K85" s="9">
        <v>100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</row>
    <row r="86" spans="1:144" s="21" customFormat="1" ht="18" customHeight="1" hidden="1">
      <c r="A86" s="22"/>
      <c r="B86" s="23"/>
      <c r="C86" s="23" t="s">
        <v>70</v>
      </c>
      <c r="D86" s="24" t="s">
        <v>61</v>
      </c>
      <c r="E86" s="24"/>
      <c r="F86" s="24"/>
      <c r="G86" s="9">
        <v>16000</v>
      </c>
      <c r="H86" s="9">
        <v>16000</v>
      </c>
      <c r="I86" s="9">
        <v>16000</v>
      </c>
      <c r="J86" s="9">
        <v>0</v>
      </c>
      <c r="K86" s="9">
        <v>16000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</row>
    <row r="87" spans="1:144" s="21" customFormat="1" ht="18" customHeight="1" hidden="1">
      <c r="A87" s="22"/>
      <c r="B87" s="23"/>
      <c r="C87" s="23" t="s">
        <v>75</v>
      </c>
      <c r="D87" s="24" t="s">
        <v>92</v>
      </c>
      <c r="E87" s="24"/>
      <c r="F87" s="24"/>
      <c r="G87" s="9">
        <v>100</v>
      </c>
      <c r="H87" s="9">
        <v>100</v>
      </c>
      <c r="I87" s="9">
        <v>100</v>
      </c>
      <c r="J87" s="9">
        <v>0</v>
      </c>
      <c r="K87" s="9">
        <v>100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</row>
    <row r="88" spans="1:144" s="21" customFormat="1" ht="18" customHeight="1" hidden="1">
      <c r="A88" s="22"/>
      <c r="B88" s="23"/>
      <c r="C88" s="23">
        <v>4440</v>
      </c>
      <c r="D88" s="24" t="s">
        <v>93</v>
      </c>
      <c r="E88" s="24"/>
      <c r="F88" s="24"/>
      <c r="G88" s="9">
        <v>3105</v>
      </c>
      <c r="H88" s="9">
        <v>3105</v>
      </c>
      <c r="I88" s="9">
        <v>3105</v>
      </c>
      <c r="J88" s="9">
        <v>0</v>
      </c>
      <c r="K88" s="9">
        <v>3105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</row>
    <row r="89" spans="1:144" s="21" customFormat="1" ht="12.75" hidden="1">
      <c r="A89" s="22"/>
      <c r="B89" s="23"/>
      <c r="C89" s="23">
        <v>4510</v>
      </c>
      <c r="D89" s="24" t="s">
        <v>176</v>
      </c>
      <c r="E89" s="24"/>
      <c r="F89" s="24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</row>
    <row r="90" spans="1:144" s="21" customFormat="1" ht="27.75" customHeight="1" hidden="1">
      <c r="A90" s="22"/>
      <c r="B90" s="23"/>
      <c r="C90" s="23">
        <v>4610</v>
      </c>
      <c r="D90" s="24" t="s">
        <v>68</v>
      </c>
      <c r="E90" s="24"/>
      <c r="F90" s="24"/>
      <c r="G90" s="9">
        <v>50</v>
      </c>
      <c r="H90" s="9">
        <v>50</v>
      </c>
      <c r="I90" s="9">
        <v>50</v>
      </c>
      <c r="J90" s="9">
        <v>0</v>
      </c>
      <c r="K90" s="9">
        <v>50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</row>
    <row r="91" spans="1:144" s="21" customFormat="1" ht="25.5" hidden="1">
      <c r="A91" s="22"/>
      <c r="B91" s="23"/>
      <c r="C91" s="23" t="s">
        <v>76</v>
      </c>
      <c r="D91" s="24" t="s">
        <v>94</v>
      </c>
      <c r="E91" s="24"/>
      <c r="F91" s="24"/>
      <c r="G91" s="9">
        <v>700</v>
      </c>
      <c r="H91" s="9">
        <v>700</v>
      </c>
      <c r="I91" s="9">
        <v>700</v>
      </c>
      <c r="J91" s="9">
        <v>0</v>
      </c>
      <c r="K91" s="9">
        <v>700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</row>
    <row r="92" spans="1:144" s="21" customFormat="1" ht="29.25" customHeight="1" hidden="1">
      <c r="A92" s="22"/>
      <c r="B92" s="23">
        <v>75022</v>
      </c>
      <c r="C92" s="23"/>
      <c r="D92" s="24" t="s">
        <v>220</v>
      </c>
      <c r="E92" s="24"/>
      <c r="F92" s="24"/>
      <c r="G92" s="24">
        <f aca="true" t="shared" si="16" ref="G92:T92">SUM(G93:G96)</f>
        <v>66284</v>
      </c>
      <c r="H92" s="24">
        <f t="shared" si="16"/>
        <v>66284</v>
      </c>
      <c r="I92" s="24">
        <f t="shared" si="16"/>
        <v>3140</v>
      </c>
      <c r="J92" s="24">
        <f t="shared" si="16"/>
        <v>0</v>
      </c>
      <c r="K92" s="24">
        <f t="shared" si="16"/>
        <v>3140</v>
      </c>
      <c r="L92" s="24">
        <f t="shared" si="16"/>
        <v>0</v>
      </c>
      <c r="M92" s="24">
        <f t="shared" si="16"/>
        <v>63144</v>
      </c>
      <c r="N92" s="24">
        <f t="shared" si="16"/>
        <v>0</v>
      </c>
      <c r="O92" s="24">
        <f t="shared" si="16"/>
        <v>0</v>
      </c>
      <c r="P92" s="24">
        <f t="shared" si="16"/>
        <v>0</v>
      </c>
      <c r="Q92" s="24">
        <f t="shared" si="16"/>
        <v>0</v>
      </c>
      <c r="R92" s="24">
        <f t="shared" si="16"/>
        <v>0</v>
      </c>
      <c r="S92" s="24">
        <f t="shared" si="16"/>
        <v>0</v>
      </c>
      <c r="T92" s="24">
        <f t="shared" si="16"/>
        <v>0</v>
      </c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</row>
    <row r="93" spans="1:144" s="21" customFormat="1" ht="25.5" customHeight="1" hidden="1">
      <c r="A93" s="22"/>
      <c r="B93" s="23"/>
      <c r="C93" s="23">
        <v>3030</v>
      </c>
      <c r="D93" s="24" t="s">
        <v>97</v>
      </c>
      <c r="E93" s="24"/>
      <c r="F93" s="24"/>
      <c r="G93" s="9">
        <v>63144</v>
      </c>
      <c r="H93" s="9">
        <v>63144</v>
      </c>
      <c r="I93" s="9">
        <v>0</v>
      </c>
      <c r="J93" s="9">
        <v>0</v>
      </c>
      <c r="K93" s="9">
        <v>0</v>
      </c>
      <c r="L93" s="9">
        <v>0</v>
      </c>
      <c r="M93" s="9">
        <v>63144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</row>
    <row r="94" spans="1:144" s="21" customFormat="1" ht="18" customHeight="1" hidden="1">
      <c r="A94" s="22"/>
      <c r="B94" s="23"/>
      <c r="C94" s="23">
        <v>4210</v>
      </c>
      <c r="D94" s="24" t="s">
        <v>59</v>
      </c>
      <c r="E94" s="24"/>
      <c r="F94" s="24"/>
      <c r="G94" s="9">
        <v>1800</v>
      </c>
      <c r="H94" s="9">
        <v>1800</v>
      </c>
      <c r="I94" s="9">
        <v>1800</v>
      </c>
      <c r="J94" s="9">
        <v>0</v>
      </c>
      <c r="K94" s="9">
        <v>1800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</row>
    <row r="95" spans="1:144" s="21" customFormat="1" ht="18" customHeight="1" hidden="1">
      <c r="A95" s="22"/>
      <c r="B95" s="23"/>
      <c r="C95" s="23" t="s">
        <v>70</v>
      </c>
      <c r="D95" s="24" t="s">
        <v>61</v>
      </c>
      <c r="E95" s="24"/>
      <c r="F95" s="24"/>
      <c r="G95" s="9">
        <v>500</v>
      </c>
      <c r="H95" s="9">
        <v>500</v>
      </c>
      <c r="I95" s="9">
        <v>500</v>
      </c>
      <c r="J95" s="9">
        <v>0</v>
      </c>
      <c r="K95" s="9">
        <v>500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</row>
    <row r="96" spans="1:144" s="21" customFormat="1" ht="39" customHeight="1" hidden="1">
      <c r="A96" s="22"/>
      <c r="B96" s="23"/>
      <c r="C96" s="23" t="s">
        <v>77</v>
      </c>
      <c r="D96" s="24" t="s">
        <v>219</v>
      </c>
      <c r="E96" s="24"/>
      <c r="F96" s="24"/>
      <c r="G96" s="9">
        <v>840</v>
      </c>
      <c r="H96" s="9">
        <v>840</v>
      </c>
      <c r="I96" s="9">
        <v>840</v>
      </c>
      <c r="J96" s="9">
        <v>0</v>
      </c>
      <c r="K96" s="9">
        <v>840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</row>
    <row r="97" spans="1:144" s="21" customFormat="1" ht="26.25" customHeight="1">
      <c r="A97" s="22"/>
      <c r="B97" s="23">
        <v>75023</v>
      </c>
      <c r="C97" s="23"/>
      <c r="D97" s="24" t="s">
        <v>221</v>
      </c>
      <c r="E97" s="24">
        <f>SUM(E98:E125)</f>
        <v>300</v>
      </c>
      <c r="F97" s="24">
        <f>SUM(F98:F125)</f>
        <v>300</v>
      </c>
      <c r="G97" s="6">
        <f aca="true" t="shared" si="17" ref="G97:T97">SUM(G98:G125)</f>
        <v>1588967</v>
      </c>
      <c r="H97" s="9">
        <f t="shared" si="17"/>
        <v>1588967</v>
      </c>
      <c r="I97" s="9">
        <f t="shared" si="17"/>
        <v>1584967</v>
      </c>
      <c r="J97" s="9">
        <f t="shared" si="17"/>
        <v>1099693</v>
      </c>
      <c r="K97" s="9">
        <f t="shared" si="17"/>
        <v>485274</v>
      </c>
      <c r="L97" s="9">
        <f t="shared" si="17"/>
        <v>0</v>
      </c>
      <c r="M97" s="9">
        <f t="shared" si="17"/>
        <v>4000</v>
      </c>
      <c r="N97" s="9">
        <f t="shared" si="17"/>
        <v>0</v>
      </c>
      <c r="O97" s="9">
        <f t="shared" si="17"/>
        <v>0</v>
      </c>
      <c r="P97" s="9">
        <f t="shared" si="17"/>
        <v>0</v>
      </c>
      <c r="Q97" s="9">
        <f t="shared" si="17"/>
        <v>0</v>
      </c>
      <c r="R97" s="9">
        <f t="shared" si="17"/>
        <v>0</v>
      </c>
      <c r="S97" s="9">
        <f t="shared" si="17"/>
        <v>0</v>
      </c>
      <c r="T97" s="9">
        <f t="shared" si="17"/>
        <v>0</v>
      </c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</row>
    <row r="98" spans="1:144" s="21" customFormat="1" ht="27" customHeight="1" hidden="1">
      <c r="A98" s="22"/>
      <c r="B98" s="23"/>
      <c r="C98" s="23">
        <v>3020</v>
      </c>
      <c r="D98" s="24" t="s">
        <v>222</v>
      </c>
      <c r="E98" s="24"/>
      <c r="F98" s="24"/>
      <c r="G98" s="9">
        <v>4000</v>
      </c>
      <c r="H98" s="9">
        <v>4000</v>
      </c>
      <c r="I98" s="9">
        <v>0</v>
      </c>
      <c r="J98" s="9">
        <v>0</v>
      </c>
      <c r="K98" s="9">
        <v>0</v>
      </c>
      <c r="L98" s="9">
        <v>0</v>
      </c>
      <c r="M98" s="69">
        <v>4000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9">
        <v>0</v>
      </c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</row>
    <row r="99" spans="1:144" s="21" customFormat="1" ht="18" customHeight="1" hidden="1">
      <c r="A99" s="22"/>
      <c r="B99" s="23"/>
      <c r="C99" s="23">
        <v>4010</v>
      </c>
      <c r="D99" s="24" t="s">
        <v>88</v>
      </c>
      <c r="E99" s="24"/>
      <c r="F99" s="24"/>
      <c r="G99" s="9">
        <v>866620</v>
      </c>
      <c r="H99" s="9">
        <v>866620</v>
      </c>
      <c r="I99" s="9">
        <v>866620</v>
      </c>
      <c r="J99" s="9">
        <v>866620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</row>
    <row r="100" spans="1:144" s="21" customFormat="1" ht="18" customHeight="1">
      <c r="A100" s="22"/>
      <c r="B100" s="23"/>
      <c r="C100" s="23">
        <v>4040</v>
      </c>
      <c r="D100" s="24" t="s">
        <v>98</v>
      </c>
      <c r="E100" s="24"/>
      <c r="F100" s="24">
        <v>300</v>
      </c>
      <c r="G100" s="9">
        <v>67140</v>
      </c>
      <c r="H100" s="9">
        <v>67140</v>
      </c>
      <c r="I100" s="9">
        <v>67140</v>
      </c>
      <c r="J100" s="9">
        <v>67140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</row>
    <row r="101" spans="1:144" s="21" customFormat="1" ht="18" customHeight="1" hidden="1">
      <c r="A101" s="22"/>
      <c r="B101" s="23"/>
      <c r="C101" s="23">
        <v>4110</v>
      </c>
      <c r="D101" s="24" t="s">
        <v>57</v>
      </c>
      <c r="E101" s="24"/>
      <c r="F101" s="24"/>
      <c r="G101" s="9">
        <v>138467</v>
      </c>
      <c r="H101" s="9">
        <v>138467</v>
      </c>
      <c r="I101" s="9">
        <v>138467</v>
      </c>
      <c r="J101" s="9">
        <v>138467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</row>
    <row r="102" spans="1:144" s="21" customFormat="1" ht="18" customHeight="1" hidden="1">
      <c r="A102" s="22"/>
      <c r="B102" s="23"/>
      <c r="C102" s="23">
        <v>4120</v>
      </c>
      <c r="D102" s="24" t="s">
        <v>90</v>
      </c>
      <c r="E102" s="24"/>
      <c r="F102" s="24"/>
      <c r="G102" s="9">
        <v>22466</v>
      </c>
      <c r="H102" s="9">
        <v>22466</v>
      </c>
      <c r="I102" s="9">
        <v>22466</v>
      </c>
      <c r="J102" s="9">
        <v>22466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</row>
    <row r="103" spans="1:144" s="21" customFormat="1" ht="18" customHeight="1" hidden="1">
      <c r="A103" s="22"/>
      <c r="B103" s="23"/>
      <c r="C103" s="23" t="s">
        <v>78</v>
      </c>
      <c r="D103" s="24" t="s">
        <v>99</v>
      </c>
      <c r="E103" s="24"/>
      <c r="F103" s="24"/>
      <c r="G103" s="9">
        <v>500</v>
      </c>
      <c r="H103" s="9">
        <v>500</v>
      </c>
      <c r="I103" s="9">
        <v>500</v>
      </c>
      <c r="J103" s="9">
        <v>0</v>
      </c>
      <c r="K103" s="9">
        <v>500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</row>
    <row r="104" spans="1:144" s="21" customFormat="1" ht="18" customHeight="1" hidden="1">
      <c r="A104" s="22"/>
      <c r="B104" s="23"/>
      <c r="C104" s="23" t="s">
        <v>54</v>
      </c>
      <c r="D104" s="24" t="s">
        <v>58</v>
      </c>
      <c r="E104" s="24"/>
      <c r="F104" s="24"/>
      <c r="G104" s="9">
        <v>5000</v>
      </c>
      <c r="H104" s="9">
        <v>5000</v>
      </c>
      <c r="I104" s="9">
        <v>5000</v>
      </c>
      <c r="J104" s="9">
        <v>5000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</row>
    <row r="105" spans="1:144" s="21" customFormat="1" ht="18" customHeight="1" hidden="1">
      <c r="A105" s="22"/>
      <c r="B105" s="23"/>
      <c r="C105" s="23">
        <v>4210</v>
      </c>
      <c r="D105" s="24" t="s">
        <v>59</v>
      </c>
      <c r="E105" s="24"/>
      <c r="F105" s="24"/>
      <c r="G105" s="9">
        <v>136000</v>
      </c>
      <c r="H105" s="9">
        <v>136000</v>
      </c>
      <c r="I105" s="9">
        <v>136000</v>
      </c>
      <c r="J105" s="9">
        <v>0</v>
      </c>
      <c r="K105" s="9">
        <v>136000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</row>
    <row r="106" spans="1:144" s="21" customFormat="1" ht="27" customHeight="1" hidden="1">
      <c r="A106" s="22"/>
      <c r="B106" s="23"/>
      <c r="C106" s="23" t="s">
        <v>79</v>
      </c>
      <c r="D106" s="24" t="s">
        <v>223</v>
      </c>
      <c r="E106" s="24"/>
      <c r="F106" s="24"/>
      <c r="G106" s="9">
        <v>200</v>
      </c>
      <c r="H106" s="9">
        <v>200</v>
      </c>
      <c r="I106" s="9">
        <v>200</v>
      </c>
      <c r="J106" s="9">
        <v>0</v>
      </c>
      <c r="K106" s="9">
        <v>200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</row>
    <row r="107" spans="1:144" s="21" customFormat="1" ht="27" customHeight="1" hidden="1">
      <c r="A107" s="22"/>
      <c r="B107" s="23"/>
      <c r="C107" s="23">
        <v>4240</v>
      </c>
      <c r="D107" s="24" t="s">
        <v>134</v>
      </c>
      <c r="E107" s="24"/>
      <c r="F107" s="24"/>
      <c r="G107" s="9">
        <v>1000</v>
      </c>
      <c r="H107" s="9">
        <v>1000</v>
      </c>
      <c r="I107" s="9">
        <v>1000</v>
      </c>
      <c r="J107" s="9">
        <v>0</v>
      </c>
      <c r="K107" s="9">
        <v>1000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</row>
    <row r="108" spans="1:144" s="21" customFormat="1" ht="18" customHeight="1" hidden="1">
      <c r="A108" s="22"/>
      <c r="B108" s="23"/>
      <c r="C108" s="23">
        <v>4260</v>
      </c>
      <c r="D108" s="24" t="s">
        <v>67</v>
      </c>
      <c r="E108" s="24"/>
      <c r="F108" s="24"/>
      <c r="G108" s="9">
        <v>105000</v>
      </c>
      <c r="H108" s="9">
        <v>105000</v>
      </c>
      <c r="I108" s="9">
        <v>105000</v>
      </c>
      <c r="J108" s="9">
        <v>0</v>
      </c>
      <c r="K108" s="9">
        <v>105000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</row>
    <row r="109" spans="1:144" s="21" customFormat="1" ht="18" customHeight="1" hidden="1">
      <c r="A109" s="22"/>
      <c r="B109" s="23"/>
      <c r="C109" s="23" t="s">
        <v>65</v>
      </c>
      <c r="D109" s="24" t="s">
        <v>60</v>
      </c>
      <c r="E109" s="24"/>
      <c r="F109" s="24"/>
      <c r="G109" s="9">
        <v>18800</v>
      </c>
      <c r="H109" s="9">
        <v>18800</v>
      </c>
      <c r="I109" s="9">
        <v>18800</v>
      </c>
      <c r="J109" s="9">
        <v>0</v>
      </c>
      <c r="K109" s="9">
        <v>18800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</row>
    <row r="110" spans="1:144" s="21" customFormat="1" ht="18" customHeight="1" hidden="1">
      <c r="A110" s="22"/>
      <c r="B110" s="23"/>
      <c r="C110" s="23" t="s">
        <v>74</v>
      </c>
      <c r="D110" s="24" t="s">
        <v>91</v>
      </c>
      <c r="E110" s="24"/>
      <c r="F110" s="24"/>
      <c r="G110" s="9">
        <v>1800</v>
      </c>
      <c r="H110" s="9">
        <v>1800</v>
      </c>
      <c r="I110" s="9">
        <v>1800</v>
      </c>
      <c r="J110" s="9">
        <v>0</v>
      </c>
      <c r="K110" s="9">
        <v>1800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</row>
    <row r="111" spans="1:144" s="21" customFormat="1" ht="18" customHeight="1" hidden="1">
      <c r="A111" s="22"/>
      <c r="B111" s="23"/>
      <c r="C111" s="23">
        <v>4300</v>
      </c>
      <c r="D111" s="24" t="s">
        <v>61</v>
      </c>
      <c r="E111" s="24"/>
      <c r="F111" s="24"/>
      <c r="G111" s="9">
        <v>80000</v>
      </c>
      <c r="H111" s="9">
        <v>80000</v>
      </c>
      <c r="I111" s="9">
        <v>80000</v>
      </c>
      <c r="J111" s="9">
        <v>0</v>
      </c>
      <c r="K111" s="9">
        <v>80000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</row>
    <row r="112" spans="1:144" s="21" customFormat="1" ht="18" customHeight="1" hidden="1">
      <c r="A112" s="22"/>
      <c r="B112" s="23"/>
      <c r="C112" s="23" t="s">
        <v>81</v>
      </c>
      <c r="D112" s="24" t="s">
        <v>225</v>
      </c>
      <c r="E112" s="24"/>
      <c r="F112" s="24"/>
      <c r="G112" s="9">
        <v>3800</v>
      </c>
      <c r="H112" s="9">
        <v>3800</v>
      </c>
      <c r="I112" s="9">
        <v>3800</v>
      </c>
      <c r="J112" s="9">
        <v>0</v>
      </c>
      <c r="K112" s="9">
        <v>3800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</row>
    <row r="113" spans="1:144" s="21" customFormat="1" ht="39.75" customHeight="1" hidden="1">
      <c r="A113" s="22"/>
      <c r="B113" s="23"/>
      <c r="C113" s="23" t="s">
        <v>77</v>
      </c>
      <c r="D113" s="24" t="s">
        <v>219</v>
      </c>
      <c r="E113" s="24"/>
      <c r="F113" s="24"/>
      <c r="G113" s="9">
        <v>6000</v>
      </c>
      <c r="H113" s="9">
        <v>6000</v>
      </c>
      <c r="I113" s="9">
        <v>6000</v>
      </c>
      <c r="J113" s="9">
        <v>0</v>
      </c>
      <c r="K113" s="9">
        <v>6000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</row>
    <row r="114" spans="1:144" s="21" customFormat="1" ht="39" customHeight="1" hidden="1">
      <c r="A114" s="22"/>
      <c r="B114" s="23"/>
      <c r="C114" s="23" t="s">
        <v>82</v>
      </c>
      <c r="D114" s="24" t="s">
        <v>224</v>
      </c>
      <c r="E114" s="24"/>
      <c r="F114" s="24"/>
      <c r="G114" s="9">
        <v>8000</v>
      </c>
      <c r="H114" s="9">
        <v>8000</v>
      </c>
      <c r="I114" s="9">
        <v>8000</v>
      </c>
      <c r="J114" s="9">
        <v>0</v>
      </c>
      <c r="K114" s="9">
        <v>8000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</row>
    <row r="115" spans="1:144" s="21" customFormat="1" ht="27" customHeight="1" hidden="1">
      <c r="A115" s="22"/>
      <c r="B115" s="23"/>
      <c r="C115" s="23">
        <v>4390</v>
      </c>
      <c r="D115" s="24" t="s">
        <v>170</v>
      </c>
      <c r="E115" s="24"/>
      <c r="F115" s="24"/>
      <c r="G115" s="9">
        <v>500</v>
      </c>
      <c r="H115" s="9">
        <v>500</v>
      </c>
      <c r="I115" s="9">
        <v>500</v>
      </c>
      <c r="J115" s="9">
        <v>0</v>
      </c>
      <c r="K115" s="9">
        <v>500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</row>
    <row r="116" spans="1:144" s="21" customFormat="1" ht="18" customHeight="1" hidden="1">
      <c r="A116" s="22"/>
      <c r="B116" s="23"/>
      <c r="C116" s="23">
        <v>4410</v>
      </c>
      <c r="D116" s="24" t="s">
        <v>92</v>
      </c>
      <c r="E116" s="24"/>
      <c r="F116" s="24"/>
      <c r="G116" s="9">
        <v>7500</v>
      </c>
      <c r="H116" s="9">
        <v>7500</v>
      </c>
      <c r="I116" s="9">
        <v>7500</v>
      </c>
      <c r="J116" s="9">
        <v>0</v>
      </c>
      <c r="K116" s="9">
        <v>7500</v>
      </c>
      <c r="L116" s="9">
        <v>0</v>
      </c>
      <c r="M116" s="69"/>
      <c r="N116" s="69"/>
      <c r="O116" s="69"/>
      <c r="P116" s="69"/>
      <c r="Q116" s="9">
        <v>0</v>
      </c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</row>
    <row r="117" spans="1:144" s="21" customFormat="1" ht="18" customHeight="1" hidden="1">
      <c r="A117" s="22"/>
      <c r="B117" s="23"/>
      <c r="C117" s="23">
        <v>4430</v>
      </c>
      <c r="D117" s="24" t="s">
        <v>62</v>
      </c>
      <c r="E117" s="24"/>
      <c r="F117" s="24"/>
      <c r="G117" s="9">
        <v>18000</v>
      </c>
      <c r="H117" s="9">
        <v>18000</v>
      </c>
      <c r="I117" s="9">
        <v>18000</v>
      </c>
      <c r="J117" s="9">
        <v>0</v>
      </c>
      <c r="K117" s="9">
        <v>18000</v>
      </c>
      <c r="L117" s="9">
        <v>0</v>
      </c>
      <c r="M117" s="69"/>
      <c r="N117" s="69"/>
      <c r="O117" s="69"/>
      <c r="P117" s="69"/>
      <c r="Q117" s="9">
        <v>0</v>
      </c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</row>
    <row r="118" spans="1:144" s="21" customFormat="1" ht="18" customHeight="1">
      <c r="A118" s="22"/>
      <c r="B118" s="23"/>
      <c r="C118" s="23">
        <v>4440</v>
      </c>
      <c r="D118" s="24" t="s">
        <v>93</v>
      </c>
      <c r="E118" s="24">
        <v>300</v>
      </c>
      <c r="F118" s="24"/>
      <c r="G118" s="9">
        <v>32640</v>
      </c>
      <c r="H118" s="9">
        <v>32640</v>
      </c>
      <c r="I118" s="9">
        <v>32640</v>
      </c>
      <c r="J118" s="9">
        <v>0</v>
      </c>
      <c r="K118" s="9">
        <v>32640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</row>
    <row r="119" spans="1:144" s="21" customFormat="1" ht="18" customHeight="1" hidden="1">
      <c r="A119" s="22"/>
      <c r="B119" s="23"/>
      <c r="C119" s="23" t="s">
        <v>83</v>
      </c>
      <c r="D119" s="24" t="s">
        <v>11</v>
      </c>
      <c r="E119" s="24"/>
      <c r="F119" s="24"/>
      <c r="G119" s="9">
        <v>51259</v>
      </c>
      <c r="H119" s="9">
        <v>51259</v>
      </c>
      <c r="I119" s="9">
        <v>51259</v>
      </c>
      <c r="J119" s="9">
        <v>0</v>
      </c>
      <c r="K119" s="9">
        <v>51259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</row>
    <row r="120" spans="1:144" s="21" customFormat="1" ht="18" customHeight="1" hidden="1">
      <c r="A120" s="22"/>
      <c r="B120" s="23"/>
      <c r="C120" s="23" t="s">
        <v>84</v>
      </c>
      <c r="D120" s="24" t="s">
        <v>256</v>
      </c>
      <c r="E120" s="24"/>
      <c r="F120" s="24"/>
      <c r="G120" s="9">
        <v>1465</v>
      </c>
      <c r="H120" s="9">
        <v>1465</v>
      </c>
      <c r="I120" s="9">
        <v>1465</v>
      </c>
      <c r="J120" s="9">
        <v>0</v>
      </c>
      <c r="K120" s="9">
        <v>1465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</row>
    <row r="121" spans="1:144" s="21" customFormat="1" ht="18" customHeight="1" hidden="1">
      <c r="A121" s="22"/>
      <c r="B121" s="23"/>
      <c r="C121" s="23">
        <v>4510</v>
      </c>
      <c r="D121" s="24" t="s">
        <v>176</v>
      </c>
      <c r="E121" s="24"/>
      <c r="F121" s="24"/>
      <c r="G121" s="9">
        <v>300</v>
      </c>
      <c r="H121" s="9">
        <v>300</v>
      </c>
      <c r="I121" s="9">
        <v>300</v>
      </c>
      <c r="J121" s="9">
        <v>0</v>
      </c>
      <c r="K121" s="9">
        <v>300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</row>
    <row r="122" spans="1:144" s="21" customFormat="1" ht="18" customHeight="1" hidden="1">
      <c r="A122" s="22"/>
      <c r="B122" s="23"/>
      <c r="C122" s="23" t="s">
        <v>85</v>
      </c>
      <c r="D122" s="24" t="s">
        <v>226</v>
      </c>
      <c r="E122" s="24"/>
      <c r="F122" s="24"/>
      <c r="G122" s="9">
        <v>5000</v>
      </c>
      <c r="H122" s="9">
        <v>5000</v>
      </c>
      <c r="I122" s="9">
        <v>5000</v>
      </c>
      <c r="J122" s="9">
        <v>0</v>
      </c>
      <c r="K122" s="9">
        <v>5000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</row>
    <row r="123" spans="1:144" s="21" customFormat="1" ht="18" customHeight="1" hidden="1">
      <c r="A123" s="22"/>
      <c r="B123" s="23"/>
      <c r="C123" s="23">
        <v>4580</v>
      </c>
      <c r="D123" s="24" t="s">
        <v>8</v>
      </c>
      <c r="E123" s="24"/>
      <c r="F123" s="24"/>
      <c r="G123" s="9">
        <v>10</v>
      </c>
      <c r="H123" s="9">
        <v>10</v>
      </c>
      <c r="I123" s="9">
        <v>10</v>
      </c>
      <c r="J123" s="9">
        <v>0</v>
      </c>
      <c r="K123" s="9">
        <v>10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</row>
    <row r="124" spans="1:144" s="21" customFormat="1" ht="26.25" customHeight="1" hidden="1">
      <c r="A124" s="22"/>
      <c r="B124" s="23"/>
      <c r="C124" s="23" t="s">
        <v>66</v>
      </c>
      <c r="D124" s="24" t="s">
        <v>68</v>
      </c>
      <c r="E124" s="24"/>
      <c r="F124" s="24"/>
      <c r="G124" s="9">
        <v>500</v>
      </c>
      <c r="H124" s="9">
        <v>500</v>
      </c>
      <c r="I124" s="9">
        <v>500</v>
      </c>
      <c r="J124" s="9">
        <v>0</v>
      </c>
      <c r="K124" s="9">
        <v>500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</row>
    <row r="125" spans="1:144" s="21" customFormat="1" ht="25.5" hidden="1">
      <c r="A125" s="22"/>
      <c r="B125" s="23"/>
      <c r="C125" s="23" t="s">
        <v>76</v>
      </c>
      <c r="D125" s="24" t="s">
        <v>94</v>
      </c>
      <c r="E125" s="24"/>
      <c r="F125" s="24"/>
      <c r="G125" s="9">
        <v>7000</v>
      </c>
      <c r="H125" s="9">
        <v>7000</v>
      </c>
      <c r="I125" s="9">
        <v>7000</v>
      </c>
      <c r="J125" s="9">
        <v>0</v>
      </c>
      <c r="K125" s="9">
        <v>7000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</row>
    <row r="126" spans="1:144" s="21" customFormat="1" ht="18" customHeight="1">
      <c r="A126" s="22"/>
      <c r="B126" s="23">
        <v>75056</v>
      </c>
      <c r="C126" s="23"/>
      <c r="D126" s="24" t="s">
        <v>292</v>
      </c>
      <c r="E126" s="24">
        <f>E127+E128+E129+E130+E131</f>
        <v>10305</v>
      </c>
      <c r="F126" s="24">
        <f aca="true" t="shared" si="18" ref="F126:T126">F127+F128+F129+F130+F131</f>
        <v>0</v>
      </c>
      <c r="G126" s="24">
        <f t="shared" si="18"/>
        <v>10305</v>
      </c>
      <c r="H126" s="24">
        <f t="shared" si="18"/>
        <v>10305</v>
      </c>
      <c r="I126" s="24">
        <f t="shared" si="18"/>
        <v>3905</v>
      </c>
      <c r="J126" s="24">
        <f t="shared" si="18"/>
        <v>3105</v>
      </c>
      <c r="K126" s="24">
        <f t="shared" si="18"/>
        <v>800</v>
      </c>
      <c r="L126" s="24">
        <f t="shared" si="18"/>
        <v>0</v>
      </c>
      <c r="M126" s="24">
        <f t="shared" si="18"/>
        <v>6400</v>
      </c>
      <c r="N126" s="24">
        <f t="shared" si="18"/>
        <v>0</v>
      </c>
      <c r="O126" s="24">
        <f t="shared" si="18"/>
        <v>0</v>
      </c>
      <c r="P126" s="24">
        <f t="shared" si="18"/>
        <v>0</v>
      </c>
      <c r="Q126" s="24">
        <f t="shared" si="18"/>
        <v>0</v>
      </c>
      <c r="R126" s="24">
        <f t="shared" si="18"/>
        <v>0</v>
      </c>
      <c r="S126" s="24">
        <f t="shared" si="18"/>
        <v>0</v>
      </c>
      <c r="T126" s="24">
        <f t="shared" si="18"/>
        <v>0</v>
      </c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</row>
    <row r="127" spans="1:144" s="21" customFormat="1" ht="26.25" customHeight="1">
      <c r="A127" s="22"/>
      <c r="B127" s="23"/>
      <c r="C127" s="23">
        <v>3020</v>
      </c>
      <c r="D127" s="24" t="s">
        <v>87</v>
      </c>
      <c r="E127" s="24">
        <v>6400</v>
      </c>
      <c r="F127" s="24"/>
      <c r="G127" s="9">
        <v>6400</v>
      </c>
      <c r="H127" s="9">
        <v>6400</v>
      </c>
      <c r="I127" s="9">
        <v>0</v>
      </c>
      <c r="J127" s="9">
        <v>0</v>
      </c>
      <c r="K127" s="9">
        <v>0</v>
      </c>
      <c r="L127" s="9">
        <v>0</v>
      </c>
      <c r="M127" s="9">
        <v>6400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</row>
    <row r="128" spans="1:144" s="21" customFormat="1" ht="18" customHeight="1">
      <c r="A128" s="22"/>
      <c r="B128" s="23"/>
      <c r="C128" s="23">
        <v>4110</v>
      </c>
      <c r="D128" s="24" t="s">
        <v>57</v>
      </c>
      <c r="E128" s="24">
        <v>1227</v>
      </c>
      <c r="F128" s="24"/>
      <c r="G128" s="9">
        <v>1227</v>
      </c>
      <c r="H128" s="9">
        <v>1227</v>
      </c>
      <c r="I128" s="9">
        <v>1227</v>
      </c>
      <c r="J128" s="9">
        <v>1227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</row>
    <row r="129" spans="1:144" s="21" customFormat="1" ht="18" customHeight="1">
      <c r="A129" s="22"/>
      <c r="B129" s="23"/>
      <c r="C129" s="23">
        <v>4120</v>
      </c>
      <c r="D129" s="24" t="s">
        <v>90</v>
      </c>
      <c r="E129" s="24">
        <v>198</v>
      </c>
      <c r="F129" s="24"/>
      <c r="G129" s="9">
        <v>198</v>
      </c>
      <c r="H129" s="9">
        <v>198</v>
      </c>
      <c r="I129" s="9">
        <v>198</v>
      </c>
      <c r="J129" s="9">
        <v>198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</row>
    <row r="130" spans="1:144" s="21" customFormat="1" ht="18" customHeight="1">
      <c r="A130" s="22"/>
      <c r="B130" s="23"/>
      <c r="C130" s="23">
        <v>4170</v>
      </c>
      <c r="D130" s="24" t="s">
        <v>58</v>
      </c>
      <c r="E130" s="24">
        <v>1680</v>
      </c>
      <c r="F130" s="24"/>
      <c r="G130" s="9">
        <v>1680</v>
      </c>
      <c r="H130" s="9">
        <v>1680</v>
      </c>
      <c r="I130" s="9">
        <v>1680</v>
      </c>
      <c r="J130" s="9">
        <v>1680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</row>
    <row r="131" spans="1:144" s="21" customFormat="1" ht="18" customHeight="1">
      <c r="A131" s="22"/>
      <c r="B131" s="23"/>
      <c r="C131" s="23">
        <v>4210</v>
      </c>
      <c r="D131" s="24" t="s">
        <v>59</v>
      </c>
      <c r="E131" s="24">
        <v>800</v>
      </c>
      <c r="F131" s="24"/>
      <c r="G131" s="9">
        <v>800</v>
      </c>
      <c r="H131" s="9">
        <v>800</v>
      </c>
      <c r="I131" s="9">
        <v>800</v>
      </c>
      <c r="J131" s="9">
        <v>0</v>
      </c>
      <c r="K131" s="9">
        <v>800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</row>
    <row r="132" spans="1:144" s="21" customFormat="1" ht="27" customHeight="1" hidden="1">
      <c r="A132" s="22"/>
      <c r="B132" s="23" t="s">
        <v>71</v>
      </c>
      <c r="C132" s="23"/>
      <c r="D132" s="24" t="s">
        <v>227</v>
      </c>
      <c r="E132" s="24"/>
      <c r="F132" s="24"/>
      <c r="G132" s="24">
        <f aca="true" t="shared" si="19" ref="G132:T132">SUM(G134:G135)</f>
        <v>26000</v>
      </c>
      <c r="H132" s="24">
        <f t="shared" si="19"/>
        <v>26000</v>
      </c>
      <c r="I132" s="24">
        <f t="shared" si="19"/>
        <v>26000</v>
      </c>
      <c r="J132" s="24">
        <f t="shared" si="19"/>
        <v>0</v>
      </c>
      <c r="K132" s="24">
        <f t="shared" si="19"/>
        <v>26000</v>
      </c>
      <c r="L132" s="24">
        <f t="shared" si="19"/>
        <v>0</v>
      </c>
      <c r="M132" s="24">
        <f t="shared" si="19"/>
        <v>0</v>
      </c>
      <c r="N132" s="24">
        <f t="shared" si="19"/>
        <v>0</v>
      </c>
      <c r="O132" s="24">
        <f t="shared" si="19"/>
        <v>0</v>
      </c>
      <c r="P132" s="24">
        <f t="shared" si="19"/>
        <v>0</v>
      </c>
      <c r="Q132" s="24">
        <f t="shared" si="19"/>
        <v>0</v>
      </c>
      <c r="R132" s="24">
        <f t="shared" si="19"/>
        <v>0</v>
      </c>
      <c r="S132" s="24">
        <f t="shared" si="19"/>
        <v>0</v>
      </c>
      <c r="T132" s="24">
        <f t="shared" si="19"/>
        <v>0</v>
      </c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</row>
    <row r="133" spans="1:144" s="21" customFormat="1" ht="26.25" customHeight="1" hidden="1">
      <c r="A133" s="22"/>
      <c r="B133" s="23"/>
      <c r="C133" s="23">
        <v>3020</v>
      </c>
      <c r="D133" s="24" t="s">
        <v>87</v>
      </c>
      <c r="E133" s="24"/>
      <c r="F133" s="24"/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</row>
    <row r="134" spans="1:144" s="21" customFormat="1" ht="18" customHeight="1" hidden="1">
      <c r="A134" s="22"/>
      <c r="B134" s="23"/>
      <c r="C134" s="23" t="s">
        <v>73</v>
      </c>
      <c r="D134" s="24" t="s">
        <v>59</v>
      </c>
      <c r="E134" s="24"/>
      <c r="F134" s="24"/>
      <c r="G134" s="9">
        <v>12000</v>
      </c>
      <c r="H134" s="9">
        <v>12000</v>
      </c>
      <c r="I134" s="9">
        <v>12000</v>
      </c>
      <c r="J134" s="9">
        <v>0</v>
      </c>
      <c r="K134" s="9">
        <v>12000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</row>
    <row r="135" spans="1:144" s="21" customFormat="1" ht="18" customHeight="1" hidden="1">
      <c r="A135" s="22"/>
      <c r="B135" s="23"/>
      <c r="C135" s="23" t="s">
        <v>70</v>
      </c>
      <c r="D135" s="24" t="s">
        <v>61</v>
      </c>
      <c r="E135" s="24"/>
      <c r="F135" s="24"/>
      <c r="G135" s="9">
        <v>14000</v>
      </c>
      <c r="H135" s="9">
        <v>14000</v>
      </c>
      <c r="I135" s="9">
        <v>14000</v>
      </c>
      <c r="J135" s="9">
        <v>0</v>
      </c>
      <c r="K135" s="9">
        <v>14000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</row>
    <row r="136" spans="1:144" s="21" customFormat="1" ht="18" customHeight="1" hidden="1">
      <c r="A136" s="22"/>
      <c r="B136" s="23">
        <v>75095</v>
      </c>
      <c r="C136" s="23"/>
      <c r="D136" s="24" t="s">
        <v>7</v>
      </c>
      <c r="E136" s="24"/>
      <c r="F136" s="24"/>
      <c r="G136" s="24">
        <f aca="true" t="shared" si="20" ref="G136:T136">SUM(G137:G139)</f>
        <v>16500</v>
      </c>
      <c r="H136" s="24">
        <f t="shared" si="20"/>
        <v>16500</v>
      </c>
      <c r="I136" s="24">
        <f t="shared" si="20"/>
        <v>16500</v>
      </c>
      <c r="J136" s="24">
        <f t="shared" si="20"/>
        <v>0</v>
      </c>
      <c r="K136" s="24">
        <f t="shared" si="20"/>
        <v>16500</v>
      </c>
      <c r="L136" s="24">
        <f t="shared" si="20"/>
        <v>0</v>
      </c>
      <c r="M136" s="24">
        <f t="shared" si="20"/>
        <v>0</v>
      </c>
      <c r="N136" s="24">
        <f t="shared" si="20"/>
        <v>0</v>
      </c>
      <c r="O136" s="24">
        <f t="shared" si="20"/>
        <v>0</v>
      </c>
      <c r="P136" s="24">
        <f t="shared" si="20"/>
        <v>0</v>
      </c>
      <c r="Q136" s="24">
        <f t="shared" si="20"/>
        <v>0</v>
      </c>
      <c r="R136" s="24">
        <f t="shared" si="20"/>
        <v>0</v>
      </c>
      <c r="S136" s="24">
        <f t="shared" si="20"/>
        <v>0</v>
      </c>
      <c r="T136" s="24">
        <f t="shared" si="20"/>
        <v>0</v>
      </c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</row>
    <row r="137" spans="1:144" s="21" customFormat="1" ht="52.5" customHeight="1" hidden="1">
      <c r="A137" s="22"/>
      <c r="B137" s="23"/>
      <c r="C137" s="23" t="s">
        <v>86</v>
      </c>
      <c r="D137" s="24" t="s">
        <v>228</v>
      </c>
      <c r="E137" s="24"/>
      <c r="F137" s="24"/>
      <c r="G137" s="9">
        <v>1500</v>
      </c>
      <c r="H137" s="9">
        <v>1500</v>
      </c>
      <c r="I137" s="9">
        <v>1500</v>
      </c>
      <c r="J137" s="9">
        <v>0</v>
      </c>
      <c r="K137" s="9">
        <v>1500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</row>
    <row r="138" spans="1:144" s="21" customFormat="1" ht="18" customHeight="1" hidden="1">
      <c r="A138" s="22"/>
      <c r="B138" s="23"/>
      <c r="C138" s="23">
        <v>4210</v>
      </c>
      <c r="D138" s="24" t="s">
        <v>59</v>
      </c>
      <c r="E138" s="24"/>
      <c r="F138" s="24"/>
      <c r="G138" s="9">
        <v>9000</v>
      </c>
      <c r="H138" s="9">
        <v>9000</v>
      </c>
      <c r="I138" s="9">
        <v>9000</v>
      </c>
      <c r="J138" s="9">
        <v>0</v>
      </c>
      <c r="K138" s="9">
        <v>9000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</row>
    <row r="139" spans="1:144" s="21" customFormat="1" ht="18" customHeight="1" hidden="1">
      <c r="A139" s="22"/>
      <c r="B139" s="23"/>
      <c r="C139" s="23" t="s">
        <v>70</v>
      </c>
      <c r="D139" s="24" t="s">
        <v>61</v>
      </c>
      <c r="E139" s="24"/>
      <c r="F139" s="24"/>
      <c r="G139" s="9">
        <v>6000</v>
      </c>
      <c r="H139" s="9">
        <v>6000</v>
      </c>
      <c r="I139" s="9">
        <v>6000</v>
      </c>
      <c r="J139" s="9">
        <v>0</v>
      </c>
      <c r="K139" s="9">
        <v>6000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</row>
    <row r="140" spans="1:144" s="43" customFormat="1" ht="11.25" customHeight="1" hidden="1">
      <c r="A140" s="44"/>
      <c r="B140" s="54"/>
      <c r="C140" s="54"/>
      <c r="D140" s="55"/>
      <c r="E140" s="55"/>
      <c r="F140" s="55"/>
      <c r="G140" s="80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21"/>
      <c r="S140" s="21"/>
      <c r="T140" s="21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</row>
    <row r="141" spans="1:144" s="21" customFormat="1" ht="38.25" hidden="1">
      <c r="A141" s="56">
        <v>751</v>
      </c>
      <c r="B141" s="46"/>
      <c r="C141" s="46"/>
      <c r="D141" s="28" t="s">
        <v>108</v>
      </c>
      <c r="E141" s="28"/>
      <c r="F141" s="28"/>
      <c r="G141" s="12">
        <f aca="true" t="shared" si="21" ref="G141:T141">SUM(G142)</f>
        <v>1150</v>
      </c>
      <c r="H141" s="12">
        <f t="shared" si="21"/>
        <v>1150</v>
      </c>
      <c r="I141" s="12">
        <f t="shared" si="21"/>
        <v>1150</v>
      </c>
      <c r="J141" s="12">
        <f t="shared" si="21"/>
        <v>1106</v>
      </c>
      <c r="K141" s="12">
        <f t="shared" si="21"/>
        <v>44</v>
      </c>
      <c r="L141" s="12">
        <f t="shared" si="21"/>
        <v>0</v>
      </c>
      <c r="M141" s="12">
        <f t="shared" si="21"/>
        <v>0</v>
      </c>
      <c r="N141" s="12">
        <f t="shared" si="21"/>
        <v>0</v>
      </c>
      <c r="O141" s="12">
        <f t="shared" si="21"/>
        <v>0</v>
      </c>
      <c r="P141" s="12">
        <f t="shared" si="21"/>
        <v>0</v>
      </c>
      <c r="Q141" s="12">
        <f t="shared" si="21"/>
        <v>0</v>
      </c>
      <c r="R141" s="12">
        <f t="shared" si="21"/>
        <v>0</v>
      </c>
      <c r="S141" s="12">
        <f t="shared" si="21"/>
        <v>0</v>
      </c>
      <c r="T141" s="12">
        <f t="shared" si="21"/>
        <v>0</v>
      </c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</row>
    <row r="142" spans="1:144" s="21" customFormat="1" ht="25.5" hidden="1">
      <c r="A142" s="38"/>
      <c r="B142" s="40">
        <v>75101</v>
      </c>
      <c r="C142" s="40"/>
      <c r="D142" s="33" t="s">
        <v>109</v>
      </c>
      <c r="E142" s="33"/>
      <c r="F142" s="33"/>
      <c r="G142" s="11">
        <f>SUM(G143:G145)</f>
        <v>1150</v>
      </c>
      <c r="H142" s="11">
        <f>SUM(H143:H145)</f>
        <v>1150</v>
      </c>
      <c r="I142" s="11">
        <f>SUM(I143:I145)</f>
        <v>1150</v>
      </c>
      <c r="J142" s="11">
        <f>SUM(J143:J145)</f>
        <v>1106</v>
      </c>
      <c r="K142" s="11">
        <f>SUM(K143:K145)</f>
        <v>44</v>
      </c>
      <c r="L142" s="11">
        <f aca="true" t="shared" si="22" ref="L142:T142">SUM(L143:L144)</f>
        <v>0</v>
      </c>
      <c r="M142" s="11">
        <f t="shared" si="22"/>
        <v>0</v>
      </c>
      <c r="N142" s="11">
        <f t="shared" si="22"/>
        <v>0</v>
      </c>
      <c r="O142" s="11">
        <f t="shared" si="22"/>
        <v>0</v>
      </c>
      <c r="P142" s="11">
        <f t="shared" si="22"/>
        <v>0</v>
      </c>
      <c r="Q142" s="11">
        <f t="shared" si="22"/>
        <v>0</v>
      </c>
      <c r="R142" s="11">
        <f t="shared" si="22"/>
        <v>0</v>
      </c>
      <c r="S142" s="11">
        <f t="shared" si="22"/>
        <v>0</v>
      </c>
      <c r="T142" s="11">
        <f t="shared" si="22"/>
        <v>0</v>
      </c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</row>
    <row r="143" spans="1:144" s="21" customFormat="1" ht="18" customHeight="1" hidden="1">
      <c r="A143" s="38"/>
      <c r="B143" s="40"/>
      <c r="C143" s="40" t="s">
        <v>103</v>
      </c>
      <c r="D143" s="33" t="s">
        <v>88</v>
      </c>
      <c r="E143" s="33"/>
      <c r="F143" s="33"/>
      <c r="G143" s="11">
        <v>960</v>
      </c>
      <c r="H143" s="11">
        <v>960</v>
      </c>
      <c r="I143" s="11">
        <v>960</v>
      </c>
      <c r="J143" s="11">
        <v>960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</row>
    <row r="144" spans="1:144" s="21" customFormat="1" ht="18" customHeight="1" hidden="1">
      <c r="A144" s="38"/>
      <c r="B144" s="40"/>
      <c r="C144" s="40">
        <v>4110</v>
      </c>
      <c r="D144" s="33" t="s">
        <v>110</v>
      </c>
      <c r="E144" s="33"/>
      <c r="F144" s="33"/>
      <c r="G144" s="11">
        <v>146</v>
      </c>
      <c r="H144" s="11">
        <v>146</v>
      </c>
      <c r="I144" s="11">
        <v>146</v>
      </c>
      <c r="J144" s="11">
        <v>146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</row>
    <row r="145" spans="1:144" s="43" customFormat="1" ht="18" customHeight="1" hidden="1">
      <c r="A145" s="38"/>
      <c r="B145" s="40"/>
      <c r="C145" s="40">
        <v>4300</v>
      </c>
      <c r="D145" s="33" t="s">
        <v>61</v>
      </c>
      <c r="E145" s="33"/>
      <c r="F145" s="33"/>
      <c r="G145" s="11">
        <v>44</v>
      </c>
      <c r="H145" s="11">
        <v>44</v>
      </c>
      <c r="I145" s="11">
        <v>44</v>
      </c>
      <c r="J145" s="11">
        <v>0</v>
      </c>
      <c r="K145" s="11">
        <v>44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</row>
    <row r="146" spans="1:144" s="43" customFormat="1" ht="10.5" customHeight="1" hidden="1">
      <c r="A146" s="57"/>
      <c r="B146" s="58"/>
      <c r="C146" s="58"/>
      <c r="D146" s="37"/>
      <c r="E146" s="37"/>
      <c r="F146" s="37"/>
      <c r="G146" s="104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21"/>
      <c r="S146" s="21"/>
      <c r="T146" s="21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</row>
    <row r="147" spans="1:144" s="21" customFormat="1" ht="25.5" hidden="1">
      <c r="A147" s="56">
        <v>754</v>
      </c>
      <c r="B147" s="46"/>
      <c r="C147" s="46"/>
      <c r="D147" s="28" t="s">
        <v>111</v>
      </c>
      <c r="E147" s="28"/>
      <c r="F147" s="28"/>
      <c r="G147" s="28">
        <f aca="true" t="shared" si="23" ref="G147:T147">G151+G161+G148+G170</f>
        <v>62542</v>
      </c>
      <c r="H147" s="28">
        <f t="shared" si="23"/>
        <v>42542</v>
      </c>
      <c r="I147" s="28">
        <f t="shared" si="23"/>
        <v>37242</v>
      </c>
      <c r="J147" s="28">
        <f t="shared" si="23"/>
        <v>9992</v>
      </c>
      <c r="K147" s="28">
        <f t="shared" si="23"/>
        <v>27250</v>
      </c>
      <c r="L147" s="28">
        <f t="shared" si="23"/>
        <v>0</v>
      </c>
      <c r="M147" s="28">
        <f t="shared" si="23"/>
        <v>5300</v>
      </c>
      <c r="N147" s="28">
        <f t="shared" si="23"/>
        <v>0</v>
      </c>
      <c r="O147" s="28">
        <f t="shared" si="23"/>
        <v>0</v>
      </c>
      <c r="P147" s="28">
        <f t="shared" si="23"/>
        <v>0</v>
      </c>
      <c r="Q147" s="28">
        <f t="shared" si="23"/>
        <v>20000</v>
      </c>
      <c r="R147" s="28">
        <f t="shared" si="23"/>
        <v>20000</v>
      </c>
      <c r="S147" s="28">
        <f t="shared" si="23"/>
        <v>0</v>
      </c>
      <c r="T147" s="28">
        <f t="shared" si="23"/>
        <v>0</v>
      </c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</row>
    <row r="148" spans="1:144" s="41" customFormat="1" ht="12.75" hidden="1">
      <c r="A148" s="38"/>
      <c r="B148" s="87">
        <v>75405</v>
      </c>
      <c r="C148" s="40"/>
      <c r="D148" s="33" t="s">
        <v>192</v>
      </c>
      <c r="E148" s="33"/>
      <c r="F148" s="33"/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</row>
    <row r="149" spans="1:144" s="41" customFormat="1" ht="12.75" hidden="1">
      <c r="A149" s="38"/>
      <c r="B149" s="87"/>
      <c r="C149" s="40">
        <v>3000</v>
      </c>
      <c r="D149" s="33" t="s">
        <v>193</v>
      </c>
      <c r="E149" s="33"/>
      <c r="F149" s="33"/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</row>
    <row r="150" spans="1:144" s="41" customFormat="1" ht="12.75" hidden="1">
      <c r="A150" s="38"/>
      <c r="B150" s="87"/>
      <c r="C150" s="40">
        <v>4210</v>
      </c>
      <c r="D150" s="33" t="s">
        <v>59</v>
      </c>
      <c r="E150" s="33"/>
      <c r="F150" s="33"/>
      <c r="G150" s="11"/>
      <c r="H150" s="11"/>
      <c r="I150" s="11"/>
      <c r="J150" s="11"/>
      <c r="K150" s="11"/>
      <c r="M150" s="59"/>
      <c r="N150" s="59"/>
      <c r="O150" s="59"/>
      <c r="P150" s="59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</row>
    <row r="151" spans="1:144" s="21" customFormat="1" ht="18" customHeight="1" hidden="1">
      <c r="A151" s="38"/>
      <c r="B151" s="40">
        <v>75412</v>
      </c>
      <c r="C151" s="40"/>
      <c r="D151" s="33" t="s">
        <v>112</v>
      </c>
      <c r="E151" s="33"/>
      <c r="F151" s="33"/>
      <c r="G151" s="11">
        <f aca="true" t="shared" si="24" ref="G151:T151">SUM(G152:G160)</f>
        <v>40192</v>
      </c>
      <c r="H151" s="11">
        <f t="shared" si="24"/>
        <v>40192</v>
      </c>
      <c r="I151" s="11">
        <f t="shared" si="24"/>
        <v>35192</v>
      </c>
      <c r="J151" s="11">
        <f t="shared" si="24"/>
        <v>9792</v>
      </c>
      <c r="K151" s="11">
        <f t="shared" si="24"/>
        <v>25400</v>
      </c>
      <c r="L151" s="11">
        <f t="shared" si="24"/>
        <v>0</v>
      </c>
      <c r="M151" s="11">
        <f t="shared" si="24"/>
        <v>5000</v>
      </c>
      <c r="N151" s="11">
        <f t="shared" si="24"/>
        <v>0</v>
      </c>
      <c r="O151" s="11">
        <f t="shared" si="24"/>
        <v>0</v>
      </c>
      <c r="P151" s="11">
        <f t="shared" si="24"/>
        <v>0</v>
      </c>
      <c r="Q151" s="11">
        <f t="shared" si="24"/>
        <v>0</v>
      </c>
      <c r="R151" s="11">
        <f t="shared" si="24"/>
        <v>0</v>
      </c>
      <c r="S151" s="11">
        <f t="shared" si="24"/>
        <v>0</v>
      </c>
      <c r="T151" s="11">
        <f t="shared" si="24"/>
        <v>0</v>
      </c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</row>
    <row r="152" spans="1:144" s="21" customFormat="1" ht="26.25" customHeight="1" hidden="1">
      <c r="A152" s="38"/>
      <c r="B152" s="40"/>
      <c r="C152" s="40">
        <v>3030</v>
      </c>
      <c r="D152" s="33" t="s">
        <v>97</v>
      </c>
      <c r="E152" s="33"/>
      <c r="F152" s="33"/>
      <c r="G152" s="11">
        <v>5000</v>
      </c>
      <c r="H152" s="11">
        <v>5000</v>
      </c>
      <c r="I152" s="11">
        <v>0</v>
      </c>
      <c r="J152" s="11">
        <v>0</v>
      </c>
      <c r="K152" s="11">
        <v>0</v>
      </c>
      <c r="L152" s="11">
        <v>0</v>
      </c>
      <c r="M152" s="71">
        <v>5000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21">
        <v>0</v>
      </c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</row>
    <row r="153" spans="1:144" s="21" customFormat="1" ht="18" customHeight="1" hidden="1">
      <c r="A153" s="38"/>
      <c r="B153" s="40"/>
      <c r="C153" s="40">
        <v>4110</v>
      </c>
      <c r="D153" s="33" t="s">
        <v>57</v>
      </c>
      <c r="E153" s="33"/>
      <c r="F153" s="33"/>
      <c r="G153" s="11">
        <v>1292</v>
      </c>
      <c r="H153" s="11">
        <v>1292</v>
      </c>
      <c r="I153" s="11">
        <v>1292</v>
      </c>
      <c r="J153" s="11">
        <v>1292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</row>
    <row r="154" spans="1:144" s="21" customFormat="1" ht="18" customHeight="1" hidden="1">
      <c r="A154" s="38"/>
      <c r="B154" s="40"/>
      <c r="C154" s="40" t="s">
        <v>54</v>
      </c>
      <c r="D154" s="33" t="s">
        <v>58</v>
      </c>
      <c r="E154" s="33"/>
      <c r="F154" s="33"/>
      <c r="G154" s="11">
        <v>8500</v>
      </c>
      <c r="H154" s="11">
        <v>8500</v>
      </c>
      <c r="I154" s="11">
        <v>8500</v>
      </c>
      <c r="J154" s="11">
        <v>8500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</row>
    <row r="155" spans="1:144" s="21" customFormat="1" ht="18" customHeight="1" hidden="1">
      <c r="A155" s="38"/>
      <c r="B155" s="40"/>
      <c r="C155" s="40">
        <v>4210</v>
      </c>
      <c r="D155" s="33" t="s">
        <v>59</v>
      </c>
      <c r="E155" s="33"/>
      <c r="F155" s="33"/>
      <c r="G155" s="11">
        <v>13000</v>
      </c>
      <c r="H155" s="11">
        <v>13000</v>
      </c>
      <c r="I155" s="11">
        <v>13000</v>
      </c>
      <c r="J155" s="11">
        <v>0</v>
      </c>
      <c r="K155" s="11">
        <v>13000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</row>
    <row r="156" spans="1:144" s="21" customFormat="1" ht="18" customHeight="1" hidden="1">
      <c r="A156" s="38"/>
      <c r="B156" s="40"/>
      <c r="C156" s="40">
        <v>4260</v>
      </c>
      <c r="D156" s="33" t="s">
        <v>67</v>
      </c>
      <c r="E156" s="33"/>
      <c r="F156" s="33"/>
      <c r="G156" s="11">
        <v>500</v>
      </c>
      <c r="H156" s="11">
        <v>500</v>
      </c>
      <c r="I156" s="11">
        <v>500</v>
      </c>
      <c r="J156" s="11">
        <v>0</v>
      </c>
      <c r="K156" s="11">
        <v>500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</row>
    <row r="157" spans="1:144" s="21" customFormat="1" ht="18" customHeight="1" hidden="1">
      <c r="A157" s="38"/>
      <c r="B157" s="40"/>
      <c r="C157" s="40" t="s">
        <v>65</v>
      </c>
      <c r="D157" s="33" t="s">
        <v>60</v>
      </c>
      <c r="E157" s="33"/>
      <c r="F157" s="33"/>
      <c r="G157" s="11">
        <v>3000</v>
      </c>
      <c r="H157" s="11">
        <v>3000</v>
      </c>
      <c r="I157" s="11">
        <v>3000</v>
      </c>
      <c r="J157" s="11">
        <v>0</v>
      </c>
      <c r="K157" s="11">
        <v>3000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</row>
    <row r="158" spans="1:144" s="21" customFormat="1" ht="18" customHeight="1" hidden="1">
      <c r="A158" s="38"/>
      <c r="B158" s="40"/>
      <c r="C158" s="40" t="s">
        <v>74</v>
      </c>
      <c r="D158" s="33" t="s">
        <v>91</v>
      </c>
      <c r="E158" s="33"/>
      <c r="F158" s="33"/>
      <c r="G158" s="11">
        <v>1800</v>
      </c>
      <c r="H158" s="11">
        <v>1800</v>
      </c>
      <c r="I158" s="11">
        <v>1800</v>
      </c>
      <c r="J158" s="11">
        <v>0</v>
      </c>
      <c r="K158" s="11">
        <v>1800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</row>
    <row r="159" spans="1:144" s="21" customFormat="1" ht="18" customHeight="1" hidden="1">
      <c r="A159" s="38"/>
      <c r="B159" s="40"/>
      <c r="C159" s="40">
        <v>4300</v>
      </c>
      <c r="D159" s="33" t="s">
        <v>61</v>
      </c>
      <c r="E159" s="33"/>
      <c r="F159" s="33"/>
      <c r="G159" s="11">
        <v>2600</v>
      </c>
      <c r="H159" s="11">
        <v>2600</v>
      </c>
      <c r="I159" s="11">
        <v>2600</v>
      </c>
      <c r="J159" s="11">
        <v>0</v>
      </c>
      <c r="K159" s="11">
        <v>2600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</row>
    <row r="160" spans="1:144" s="21" customFormat="1" ht="18" customHeight="1" hidden="1">
      <c r="A160" s="38"/>
      <c r="B160" s="40"/>
      <c r="C160" s="40">
        <v>4430</v>
      </c>
      <c r="D160" s="33" t="s">
        <v>62</v>
      </c>
      <c r="E160" s="33"/>
      <c r="F160" s="33"/>
      <c r="G160" s="11">
        <v>4500</v>
      </c>
      <c r="H160" s="11">
        <v>4500</v>
      </c>
      <c r="I160" s="11">
        <v>4500</v>
      </c>
      <c r="J160" s="11">
        <v>0</v>
      </c>
      <c r="K160" s="11">
        <v>4500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</row>
    <row r="161" spans="1:144" s="21" customFormat="1" ht="18" customHeight="1" hidden="1">
      <c r="A161" s="38"/>
      <c r="B161" s="40">
        <v>75414</v>
      </c>
      <c r="C161" s="40"/>
      <c r="D161" s="33" t="s">
        <v>113</v>
      </c>
      <c r="E161" s="33"/>
      <c r="F161" s="33"/>
      <c r="G161" s="11">
        <f aca="true" t="shared" si="25" ref="G161:T161">SUM(G162:G169)</f>
        <v>2350</v>
      </c>
      <c r="H161" s="33">
        <f t="shared" si="25"/>
        <v>2350</v>
      </c>
      <c r="I161" s="33">
        <f t="shared" si="25"/>
        <v>2050</v>
      </c>
      <c r="J161" s="33">
        <f t="shared" si="25"/>
        <v>200</v>
      </c>
      <c r="K161" s="33">
        <f t="shared" si="25"/>
        <v>1850</v>
      </c>
      <c r="L161" s="33">
        <f t="shared" si="25"/>
        <v>0</v>
      </c>
      <c r="M161" s="33">
        <f t="shared" si="25"/>
        <v>300</v>
      </c>
      <c r="N161" s="33">
        <f t="shared" si="25"/>
        <v>0</v>
      </c>
      <c r="O161" s="33">
        <f t="shared" si="25"/>
        <v>0</v>
      </c>
      <c r="P161" s="33">
        <f t="shared" si="25"/>
        <v>0</v>
      </c>
      <c r="Q161" s="33">
        <f t="shared" si="25"/>
        <v>0</v>
      </c>
      <c r="R161" s="33">
        <f t="shared" si="25"/>
        <v>0</v>
      </c>
      <c r="S161" s="33">
        <f t="shared" si="25"/>
        <v>0</v>
      </c>
      <c r="T161" s="33">
        <f t="shared" si="25"/>
        <v>0</v>
      </c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</row>
    <row r="162" spans="1:144" s="21" customFormat="1" ht="24.75" customHeight="1" hidden="1">
      <c r="A162" s="38"/>
      <c r="B162" s="40"/>
      <c r="C162" s="40" t="s">
        <v>104</v>
      </c>
      <c r="D162" s="33" t="s">
        <v>97</v>
      </c>
      <c r="E162" s="33"/>
      <c r="F162" s="33"/>
      <c r="G162" s="11">
        <v>300</v>
      </c>
      <c r="H162" s="11">
        <v>300</v>
      </c>
      <c r="I162" s="11">
        <v>0</v>
      </c>
      <c r="J162" s="11">
        <v>0</v>
      </c>
      <c r="K162" s="11">
        <v>0</v>
      </c>
      <c r="L162" s="11">
        <v>0</v>
      </c>
      <c r="M162" s="71">
        <v>300</v>
      </c>
      <c r="N162" s="71"/>
      <c r="O162" s="71"/>
      <c r="P162" s="71"/>
      <c r="Q162" s="11">
        <v>0</v>
      </c>
      <c r="R162" s="11">
        <v>0</v>
      </c>
      <c r="S162" s="11">
        <v>0</v>
      </c>
      <c r="T162" s="11">
        <v>0</v>
      </c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</row>
    <row r="163" spans="1:144" s="21" customFormat="1" ht="18" customHeight="1" hidden="1">
      <c r="A163" s="38"/>
      <c r="B163" s="40"/>
      <c r="C163" s="40" t="s">
        <v>54</v>
      </c>
      <c r="D163" s="33" t="s">
        <v>58</v>
      </c>
      <c r="E163" s="33"/>
      <c r="F163" s="33"/>
      <c r="G163" s="11">
        <v>200</v>
      </c>
      <c r="H163" s="11">
        <v>200</v>
      </c>
      <c r="I163" s="11">
        <v>200</v>
      </c>
      <c r="J163" s="11">
        <v>200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</row>
    <row r="164" spans="1:144" s="21" customFormat="1" ht="18" customHeight="1" hidden="1">
      <c r="A164" s="38"/>
      <c r="B164" s="40"/>
      <c r="C164" s="40">
        <v>4210</v>
      </c>
      <c r="D164" s="33" t="s">
        <v>59</v>
      </c>
      <c r="E164" s="33"/>
      <c r="F164" s="33"/>
      <c r="G164" s="11">
        <v>200</v>
      </c>
      <c r="H164" s="11">
        <v>200</v>
      </c>
      <c r="I164" s="11">
        <v>200</v>
      </c>
      <c r="J164" s="11">
        <v>0</v>
      </c>
      <c r="K164" s="11">
        <v>200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</row>
    <row r="165" spans="1:144" s="21" customFormat="1" ht="18" customHeight="1" hidden="1">
      <c r="A165" s="38"/>
      <c r="B165" s="40"/>
      <c r="C165" s="40">
        <v>4260</v>
      </c>
      <c r="D165" s="33" t="s">
        <v>67</v>
      </c>
      <c r="E165" s="33"/>
      <c r="F165" s="33"/>
      <c r="G165" s="11">
        <v>500</v>
      </c>
      <c r="H165" s="11">
        <v>500</v>
      </c>
      <c r="I165" s="11">
        <v>500</v>
      </c>
      <c r="J165" s="11">
        <v>0</v>
      </c>
      <c r="K165" s="11">
        <v>500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</row>
    <row r="166" spans="1:144" s="21" customFormat="1" ht="18" customHeight="1" hidden="1">
      <c r="A166" s="38"/>
      <c r="B166" s="40"/>
      <c r="C166" s="40" t="s">
        <v>65</v>
      </c>
      <c r="D166" s="33" t="s">
        <v>60</v>
      </c>
      <c r="E166" s="33"/>
      <c r="F166" s="33"/>
      <c r="G166" s="11">
        <v>200</v>
      </c>
      <c r="H166" s="11">
        <v>200</v>
      </c>
      <c r="I166" s="11">
        <v>200</v>
      </c>
      <c r="J166" s="11">
        <v>0</v>
      </c>
      <c r="K166" s="11">
        <v>200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</row>
    <row r="167" spans="1:144" s="21" customFormat="1" ht="18" customHeight="1" hidden="1">
      <c r="A167" s="38"/>
      <c r="B167" s="40"/>
      <c r="C167" s="40">
        <v>4300</v>
      </c>
      <c r="D167" s="33" t="s">
        <v>61</v>
      </c>
      <c r="E167" s="33"/>
      <c r="F167" s="33"/>
      <c r="G167" s="11">
        <v>250</v>
      </c>
      <c r="H167" s="11">
        <v>250</v>
      </c>
      <c r="I167" s="11">
        <v>250</v>
      </c>
      <c r="J167" s="11">
        <v>0</v>
      </c>
      <c r="K167" s="11">
        <v>250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</row>
    <row r="168" spans="1:144" s="21" customFormat="1" ht="18" customHeight="1" hidden="1">
      <c r="A168" s="38"/>
      <c r="B168" s="40"/>
      <c r="C168" s="40" t="s">
        <v>75</v>
      </c>
      <c r="D168" s="33" t="s">
        <v>92</v>
      </c>
      <c r="E168" s="33"/>
      <c r="F168" s="33"/>
      <c r="G168" s="11">
        <v>300</v>
      </c>
      <c r="H168" s="11">
        <v>300</v>
      </c>
      <c r="I168" s="11">
        <v>300</v>
      </c>
      <c r="J168" s="11">
        <v>0</v>
      </c>
      <c r="K168" s="11">
        <v>300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</row>
    <row r="169" spans="1:144" s="21" customFormat="1" ht="27.75" customHeight="1" hidden="1">
      <c r="A169" s="38"/>
      <c r="B169" s="40"/>
      <c r="C169" s="40" t="s">
        <v>76</v>
      </c>
      <c r="D169" s="24" t="s">
        <v>94</v>
      </c>
      <c r="E169" s="24"/>
      <c r="F169" s="24"/>
      <c r="G169" s="11">
        <v>400</v>
      </c>
      <c r="H169" s="11">
        <v>400</v>
      </c>
      <c r="I169" s="11">
        <v>400</v>
      </c>
      <c r="J169" s="11">
        <v>0</v>
      </c>
      <c r="K169" s="11">
        <v>400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</row>
    <row r="170" spans="1:144" s="21" customFormat="1" ht="18" customHeight="1" hidden="1">
      <c r="A170" s="38"/>
      <c r="B170" s="40">
        <v>75495</v>
      </c>
      <c r="C170" s="40"/>
      <c r="D170" s="24" t="s">
        <v>7</v>
      </c>
      <c r="E170" s="24"/>
      <c r="F170" s="24"/>
      <c r="G170" s="11">
        <v>20000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20000</v>
      </c>
      <c r="R170" s="11">
        <v>20000</v>
      </c>
      <c r="S170" s="11">
        <v>0</v>
      </c>
      <c r="T170" s="11">
        <v>0</v>
      </c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</row>
    <row r="171" spans="1:144" s="21" customFormat="1" ht="27" customHeight="1" hidden="1">
      <c r="A171" s="38"/>
      <c r="B171" s="40"/>
      <c r="C171" s="40">
        <v>6050</v>
      </c>
      <c r="D171" s="24" t="s">
        <v>69</v>
      </c>
      <c r="E171" s="24"/>
      <c r="F171" s="24"/>
      <c r="G171" s="11">
        <v>20000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20000</v>
      </c>
      <c r="R171" s="11">
        <v>20000</v>
      </c>
      <c r="S171" s="11">
        <v>0</v>
      </c>
      <c r="T171" s="11">
        <v>0</v>
      </c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</row>
    <row r="172" spans="1:144" s="21" customFormat="1" ht="11.25" customHeight="1" hidden="1">
      <c r="A172" s="38"/>
      <c r="B172" s="40"/>
      <c r="C172" s="40"/>
      <c r="D172" s="24"/>
      <c r="E172" s="24"/>
      <c r="F172" s="24"/>
      <c r="G172" s="11"/>
      <c r="H172" s="41"/>
      <c r="I172" s="41"/>
      <c r="J172" s="41"/>
      <c r="K172" s="41"/>
      <c r="L172" s="41"/>
      <c r="M172" s="59"/>
      <c r="N172" s="59"/>
      <c r="O172" s="59"/>
      <c r="P172" s="59"/>
      <c r="Q172" s="41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</row>
    <row r="173" spans="1:144" s="21" customFormat="1" ht="67.5" customHeight="1" hidden="1">
      <c r="A173" s="56" t="s">
        <v>100</v>
      </c>
      <c r="B173" s="46"/>
      <c r="C173" s="46"/>
      <c r="D173" s="28" t="s">
        <v>229</v>
      </c>
      <c r="E173" s="28"/>
      <c r="F173" s="28"/>
      <c r="G173" s="28">
        <f aca="true" t="shared" si="26" ref="G173:Q173">G174</f>
        <v>13100</v>
      </c>
      <c r="H173" s="28">
        <f t="shared" si="26"/>
        <v>13100</v>
      </c>
      <c r="I173" s="28">
        <f t="shared" si="26"/>
        <v>13100</v>
      </c>
      <c r="J173" s="28">
        <f t="shared" si="26"/>
        <v>0</v>
      </c>
      <c r="K173" s="28">
        <f t="shared" si="26"/>
        <v>13100</v>
      </c>
      <c r="L173" s="28">
        <f t="shared" si="26"/>
        <v>0</v>
      </c>
      <c r="M173" s="28">
        <f t="shared" si="26"/>
        <v>0</v>
      </c>
      <c r="N173" s="28">
        <f t="shared" si="26"/>
        <v>0</v>
      </c>
      <c r="O173" s="28">
        <f t="shared" si="26"/>
        <v>0</v>
      </c>
      <c r="P173" s="28">
        <f t="shared" si="26"/>
        <v>0</v>
      </c>
      <c r="Q173" s="28">
        <f t="shared" si="26"/>
        <v>0</v>
      </c>
      <c r="R173" s="21">
        <v>0</v>
      </c>
      <c r="S173" s="21">
        <v>0</v>
      </c>
      <c r="T173" s="21">
        <v>0</v>
      </c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</row>
    <row r="174" spans="1:144" s="21" customFormat="1" ht="25.5" hidden="1">
      <c r="A174" s="38"/>
      <c r="B174" s="40" t="s">
        <v>101</v>
      </c>
      <c r="C174" s="40"/>
      <c r="D174" s="33" t="s">
        <v>417</v>
      </c>
      <c r="E174" s="33"/>
      <c r="F174" s="33"/>
      <c r="G174" s="33">
        <f aca="true" t="shared" si="27" ref="G174:T174">SUM(G175:G179)</f>
        <v>13100</v>
      </c>
      <c r="H174" s="33">
        <f t="shared" si="27"/>
        <v>13100</v>
      </c>
      <c r="I174" s="33">
        <f t="shared" si="27"/>
        <v>13100</v>
      </c>
      <c r="J174" s="33">
        <f t="shared" si="27"/>
        <v>0</v>
      </c>
      <c r="K174" s="33">
        <f t="shared" si="27"/>
        <v>13100</v>
      </c>
      <c r="L174" s="33">
        <f t="shared" si="27"/>
        <v>0</v>
      </c>
      <c r="M174" s="33">
        <f t="shared" si="27"/>
        <v>0</v>
      </c>
      <c r="N174" s="33">
        <f t="shared" si="27"/>
        <v>0</v>
      </c>
      <c r="O174" s="33">
        <f t="shared" si="27"/>
        <v>0</v>
      </c>
      <c r="P174" s="33">
        <f t="shared" si="27"/>
        <v>0</v>
      </c>
      <c r="Q174" s="33">
        <f t="shared" si="27"/>
        <v>0</v>
      </c>
      <c r="R174" s="33">
        <f t="shared" si="27"/>
        <v>0</v>
      </c>
      <c r="S174" s="33">
        <f t="shared" si="27"/>
        <v>0</v>
      </c>
      <c r="T174" s="33">
        <f t="shared" si="27"/>
        <v>0</v>
      </c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</row>
    <row r="175" spans="1:144" s="21" customFormat="1" ht="18" customHeight="1" hidden="1">
      <c r="A175" s="38"/>
      <c r="B175" s="40"/>
      <c r="C175" s="40">
        <v>4210</v>
      </c>
      <c r="D175" s="33" t="s">
        <v>114</v>
      </c>
      <c r="E175" s="33"/>
      <c r="F175" s="33"/>
      <c r="G175" s="11">
        <v>4000</v>
      </c>
      <c r="H175" s="11">
        <v>4000</v>
      </c>
      <c r="I175" s="11">
        <v>4000</v>
      </c>
      <c r="J175" s="11">
        <v>0</v>
      </c>
      <c r="K175" s="11">
        <v>4000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</row>
    <row r="176" spans="1:144" s="21" customFormat="1" ht="18" customHeight="1" hidden="1">
      <c r="A176" s="38"/>
      <c r="B176" s="40"/>
      <c r="C176" s="40">
        <v>4300</v>
      </c>
      <c r="D176" s="33" t="s">
        <v>61</v>
      </c>
      <c r="E176" s="33"/>
      <c r="F176" s="33"/>
      <c r="G176" s="11">
        <v>5500</v>
      </c>
      <c r="H176" s="11">
        <v>5500</v>
      </c>
      <c r="I176" s="11">
        <v>5500</v>
      </c>
      <c r="J176" s="11">
        <v>0</v>
      </c>
      <c r="K176" s="11">
        <v>5500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</row>
    <row r="177" spans="1:144" s="21" customFormat="1" ht="25.5" hidden="1">
      <c r="A177" s="38"/>
      <c r="B177" s="40"/>
      <c r="C177" s="40">
        <v>4390</v>
      </c>
      <c r="D177" s="33" t="s">
        <v>170</v>
      </c>
      <c r="E177" s="33"/>
      <c r="F177" s="33"/>
      <c r="G177" s="11">
        <v>500</v>
      </c>
      <c r="H177" s="11">
        <v>500</v>
      </c>
      <c r="I177" s="11">
        <v>500</v>
      </c>
      <c r="J177" s="11">
        <v>0</v>
      </c>
      <c r="K177" s="11">
        <v>500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</row>
    <row r="178" spans="1:144" s="21" customFormat="1" ht="18" customHeight="1" hidden="1">
      <c r="A178" s="38"/>
      <c r="B178" s="40"/>
      <c r="C178" s="40" t="s">
        <v>55</v>
      </c>
      <c r="D178" s="33" t="s">
        <v>62</v>
      </c>
      <c r="E178" s="33"/>
      <c r="F178" s="33"/>
      <c r="G178" s="11">
        <v>100</v>
      </c>
      <c r="H178" s="11">
        <v>100</v>
      </c>
      <c r="I178" s="11">
        <v>100</v>
      </c>
      <c r="J178" s="11">
        <v>0</v>
      </c>
      <c r="K178" s="11">
        <v>100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</row>
    <row r="179" spans="1:144" s="21" customFormat="1" ht="26.25" customHeight="1" hidden="1">
      <c r="A179" s="38"/>
      <c r="B179" s="40"/>
      <c r="C179" s="40" t="s">
        <v>66</v>
      </c>
      <c r="D179" s="33" t="s">
        <v>68</v>
      </c>
      <c r="E179" s="33"/>
      <c r="F179" s="33"/>
      <c r="G179" s="11">
        <v>3000</v>
      </c>
      <c r="H179" s="11">
        <v>3000</v>
      </c>
      <c r="I179" s="11">
        <v>3000</v>
      </c>
      <c r="J179" s="11">
        <v>0</v>
      </c>
      <c r="K179" s="11">
        <v>3000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</row>
    <row r="180" spans="1:144" s="43" customFormat="1" ht="14.25" customHeight="1" hidden="1">
      <c r="A180" s="57"/>
      <c r="B180" s="58"/>
      <c r="C180" s="58"/>
      <c r="D180" s="37"/>
      <c r="E180" s="37"/>
      <c r="F180" s="37"/>
      <c r="G180" s="104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21"/>
      <c r="S180" s="21"/>
      <c r="T180" s="21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</row>
    <row r="181" spans="1:144" s="21" customFormat="1" ht="21" customHeight="1" hidden="1">
      <c r="A181" s="56">
        <v>757</v>
      </c>
      <c r="B181" s="46"/>
      <c r="C181" s="46"/>
      <c r="D181" s="28" t="s">
        <v>115</v>
      </c>
      <c r="E181" s="28"/>
      <c r="F181" s="28"/>
      <c r="G181" s="28">
        <f aca="true" t="shared" si="28" ref="G181:T181">G182+G185</f>
        <v>93159</v>
      </c>
      <c r="H181" s="28">
        <f t="shared" si="28"/>
        <v>93159</v>
      </c>
      <c r="I181" s="28">
        <f t="shared" si="28"/>
        <v>0</v>
      </c>
      <c r="J181" s="28">
        <f t="shared" si="28"/>
        <v>0</v>
      </c>
      <c r="K181" s="28">
        <f t="shared" si="28"/>
        <v>0</v>
      </c>
      <c r="L181" s="28">
        <f t="shared" si="28"/>
        <v>0</v>
      </c>
      <c r="M181" s="28">
        <f t="shared" si="28"/>
        <v>0</v>
      </c>
      <c r="N181" s="28">
        <f t="shared" si="28"/>
        <v>0</v>
      </c>
      <c r="O181" s="28">
        <f t="shared" si="28"/>
        <v>27923</v>
      </c>
      <c r="P181" s="28">
        <f t="shared" si="28"/>
        <v>65236</v>
      </c>
      <c r="Q181" s="28">
        <f>Q182+Q185</f>
        <v>0</v>
      </c>
      <c r="R181" s="28">
        <f>R182+R185</f>
        <v>0</v>
      </c>
      <c r="S181" s="28">
        <f t="shared" si="28"/>
        <v>0</v>
      </c>
      <c r="T181" s="28">
        <f t="shared" si="28"/>
        <v>0</v>
      </c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</row>
    <row r="182" spans="1:144" s="21" customFormat="1" ht="25.5" hidden="1">
      <c r="A182" s="38"/>
      <c r="B182" s="40">
        <v>75702</v>
      </c>
      <c r="C182" s="40"/>
      <c r="D182" s="33" t="s">
        <v>116</v>
      </c>
      <c r="E182" s="33"/>
      <c r="F182" s="33"/>
      <c r="G182" s="33">
        <f aca="true" t="shared" si="29" ref="G182:L182">SUM(G183:G184)</f>
        <v>65236</v>
      </c>
      <c r="H182" s="33">
        <f t="shared" si="29"/>
        <v>65236</v>
      </c>
      <c r="I182" s="33">
        <f t="shared" si="29"/>
        <v>0</v>
      </c>
      <c r="J182" s="33">
        <f t="shared" si="29"/>
        <v>0</v>
      </c>
      <c r="K182" s="33">
        <f t="shared" si="29"/>
        <v>0</v>
      </c>
      <c r="L182" s="33">
        <f t="shared" si="29"/>
        <v>0</v>
      </c>
      <c r="M182" s="33">
        <f aca="true" t="shared" si="30" ref="M182:T182">SUM(M183:M184)</f>
        <v>0</v>
      </c>
      <c r="N182" s="33">
        <f t="shared" si="30"/>
        <v>0</v>
      </c>
      <c r="O182" s="33">
        <f t="shared" si="30"/>
        <v>0</v>
      </c>
      <c r="P182" s="33">
        <f t="shared" si="30"/>
        <v>65236</v>
      </c>
      <c r="Q182" s="33">
        <f>SUM(Q183:Q184)</f>
        <v>0</v>
      </c>
      <c r="R182" s="33">
        <f>SUM(R183:R184)</f>
        <v>0</v>
      </c>
      <c r="S182" s="33">
        <f t="shared" si="30"/>
        <v>0</v>
      </c>
      <c r="T182" s="33">
        <f t="shared" si="30"/>
        <v>0</v>
      </c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</row>
    <row r="183" spans="1:144" s="21" customFormat="1" ht="25.5" hidden="1">
      <c r="A183" s="38"/>
      <c r="B183" s="40"/>
      <c r="C183" s="40">
        <v>8010</v>
      </c>
      <c r="D183" s="33" t="s">
        <v>117</v>
      </c>
      <c r="E183" s="33"/>
      <c r="F183" s="33"/>
      <c r="G183" s="11">
        <v>10000</v>
      </c>
      <c r="H183" s="11">
        <v>10000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10000</v>
      </c>
      <c r="Q183" s="11">
        <v>0</v>
      </c>
      <c r="R183" s="11">
        <v>0</v>
      </c>
      <c r="S183" s="11">
        <v>0</v>
      </c>
      <c r="T183" s="11">
        <v>0</v>
      </c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</row>
    <row r="184" spans="1:144" s="21" customFormat="1" ht="63.75" hidden="1">
      <c r="A184" s="38"/>
      <c r="B184" s="40"/>
      <c r="C184" s="40" t="s">
        <v>106</v>
      </c>
      <c r="D184" s="33" t="s">
        <v>230</v>
      </c>
      <c r="E184" s="33"/>
      <c r="F184" s="33"/>
      <c r="G184" s="11">
        <v>55236</v>
      </c>
      <c r="H184" s="11">
        <v>55236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55236</v>
      </c>
      <c r="Q184" s="11">
        <v>0</v>
      </c>
      <c r="R184" s="11">
        <v>0</v>
      </c>
      <c r="S184" s="11">
        <v>0</v>
      </c>
      <c r="T184" s="11">
        <v>0</v>
      </c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</row>
    <row r="185" spans="1:144" s="21" customFormat="1" ht="25.5" hidden="1">
      <c r="A185" s="38"/>
      <c r="B185" s="40">
        <v>75704</v>
      </c>
      <c r="C185" s="40"/>
      <c r="D185" s="33" t="s">
        <v>118</v>
      </c>
      <c r="E185" s="33"/>
      <c r="F185" s="33"/>
      <c r="G185" s="33">
        <f aca="true" t="shared" si="31" ref="G185:P185">G186</f>
        <v>27923</v>
      </c>
      <c r="H185" s="33">
        <f t="shared" si="31"/>
        <v>27923</v>
      </c>
      <c r="I185" s="33">
        <f t="shared" si="31"/>
        <v>0</v>
      </c>
      <c r="J185" s="33">
        <f t="shared" si="31"/>
        <v>0</v>
      </c>
      <c r="K185" s="33">
        <f t="shared" si="31"/>
        <v>0</v>
      </c>
      <c r="L185" s="33">
        <f t="shared" si="31"/>
        <v>0</v>
      </c>
      <c r="M185" s="33">
        <f t="shared" si="31"/>
        <v>0</v>
      </c>
      <c r="N185" s="33">
        <f t="shared" si="31"/>
        <v>0</v>
      </c>
      <c r="O185" s="33">
        <f t="shared" si="31"/>
        <v>27923</v>
      </c>
      <c r="P185" s="33">
        <f t="shared" si="31"/>
        <v>0</v>
      </c>
      <c r="Q185" s="33">
        <f>Q186</f>
        <v>0</v>
      </c>
      <c r="R185" s="33">
        <v>0</v>
      </c>
      <c r="S185" s="33">
        <v>0</v>
      </c>
      <c r="T185" s="33">
        <v>0</v>
      </c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</row>
    <row r="186" spans="1:144" s="21" customFormat="1" ht="18" customHeight="1" hidden="1">
      <c r="A186" s="38"/>
      <c r="B186" s="40"/>
      <c r="C186" s="40">
        <v>8020</v>
      </c>
      <c r="D186" s="33" t="s">
        <v>119</v>
      </c>
      <c r="E186" s="33"/>
      <c r="F186" s="33"/>
      <c r="G186" s="11">
        <v>27923</v>
      </c>
      <c r="H186" s="11">
        <v>27923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27923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</row>
    <row r="187" spans="1:144" s="43" customFormat="1" ht="10.5" customHeight="1">
      <c r="A187" s="57"/>
      <c r="B187" s="58"/>
      <c r="C187" s="58"/>
      <c r="D187" s="37"/>
      <c r="E187" s="37"/>
      <c r="F187" s="37"/>
      <c r="G187" s="104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21"/>
      <c r="S187" s="21"/>
      <c r="T187" s="21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</row>
    <row r="188" spans="1:144" s="21" customFormat="1" ht="21" customHeight="1">
      <c r="A188" s="56">
        <v>758</v>
      </c>
      <c r="B188" s="46"/>
      <c r="C188" s="46"/>
      <c r="D188" s="28" t="s">
        <v>12</v>
      </c>
      <c r="E188" s="28"/>
      <c r="F188" s="28">
        <v>344</v>
      </c>
      <c r="G188" s="28">
        <f aca="true" t="shared" si="32" ref="G188:Q189">G189</f>
        <v>111656</v>
      </c>
      <c r="H188" s="28">
        <f t="shared" si="32"/>
        <v>111656</v>
      </c>
      <c r="I188" s="28">
        <f t="shared" si="32"/>
        <v>111656</v>
      </c>
      <c r="J188" s="28">
        <f t="shared" si="32"/>
        <v>0</v>
      </c>
      <c r="K188" s="28">
        <f t="shared" si="32"/>
        <v>111656</v>
      </c>
      <c r="L188" s="28">
        <f t="shared" si="32"/>
        <v>0</v>
      </c>
      <c r="M188" s="29"/>
      <c r="N188" s="29"/>
      <c r="O188" s="29"/>
      <c r="P188" s="29"/>
      <c r="Q188" s="28">
        <f t="shared" si="32"/>
        <v>0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</row>
    <row r="189" spans="1:144" s="21" customFormat="1" ht="18" customHeight="1">
      <c r="A189" s="38"/>
      <c r="B189" s="40" t="s">
        <v>102</v>
      </c>
      <c r="C189" s="40"/>
      <c r="D189" s="33" t="s">
        <v>120</v>
      </c>
      <c r="E189" s="33"/>
      <c r="F189" s="33">
        <v>344</v>
      </c>
      <c r="G189" s="33">
        <f t="shared" si="32"/>
        <v>111656</v>
      </c>
      <c r="H189" s="33">
        <f t="shared" si="32"/>
        <v>111656</v>
      </c>
      <c r="I189" s="33">
        <f t="shared" si="32"/>
        <v>111656</v>
      </c>
      <c r="J189" s="33">
        <f t="shared" si="32"/>
        <v>0</v>
      </c>
      <c r="K189" s="33">
        <f t="shared" si="32"/>
        <v>111656</v>
      </c>
      <c r="L189" s="33">
        <f t="shared" si="32"/>
        <v>0</v>
      </c>
      <c r="M189" s="45"/>
      <c r="N189" s="45"/>
      <c r="O189" s="45"/>
      <c r="P189" s="45"/>
      <c r="Q189" s="33">
        <f t="shared" si="32"/>
        <v>0</v>
      </c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</row>
    <row r="190" spans="1:144" s="21" customFormat="1" ht="18" customHeight="1">
      <c r="A190" s="38"/>
      <c r="B190" s="40"/>
      <c r="C190" s="40" t="s">
        <v>107</v>
      </c>
      <c r="D190" s="33" t="s">
        <v>121</v>
      </c>
      <c r="E190" s="33"/>
      <c r="F190" s="33">
        <v>344</v>
      </c>
      <c r="G190" s="11">
        <v>111656</v>
      </c>
      <c r="H190" s="11">
        <v>111656</v>
      </c>
      <c r="I190" s="11">
        <v>111656</v>
      </c>
      <c r="J190" s="11">
        <v>0</v>
      </c>
      <c r="K190" s="11">
        <v>111656</v>
      </c>
      <c r="L190" s="11">
        <v>0</v>
      </c>
      <c r="M190" s="71"/>
      <c r="N190" s="71"/>
      <c r="O190" s="71"/>
      <c r="P190" s="71"/>
      <c r="Q190" s="11">
        <v>0</v>
      </c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</row>
    <row r="191" spans="1:144" s="43" customFormat="1" ht="6.75" customHeight="1">
      <c r="A191" s="44"/>
      <c r="B191" s="54"/>
      <c r="C191" s="54"/>
      <c r="D191" s="55"/>
      <c r="E191" s="55"/>
      <c r="F191" s="55"/>
      <c r="G191" s="80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21"/>
      <c r="S191" s="21"/>
      <c r="T191" s="21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</row>
    <row r="192" spans="1:144" s="21" customFormat="1" ht="21" customHeight="1">
      <c r="A192" s="18">
        <v>801</v>
      </c>
      <c r="B192" s="19"/>
      <c r="C192" s="19"/>
      <c r="D192" s="20" t="s">
        <v>13</v>
      </c>
      <c r="E192" s="20">
        <f>E193+E216+E230+E252+E276+E278+E298+E315</f>
        <v>200</v>
      </c>
      <c r="F192" s="20">
        <f>F193+F216+F230+F252+F276+F278+F298+F315</f>
        <v>200</v>
      </c>
      <c r="G192" s="20">
        <f aca="true" t="shared" si="33" ref="G192:T192">G193+G216+G230+G252+G276+G278+G298+G301+G315</f>
        <v>5699217</v>
      </c>
      <c r="H192" s="20">
        <f t="shared" si="33"/>
        <v>5689217</v>
      </c>
      <c r="I192" s="20">
        <f t="shared" si="33"/>
        <v>5645083</v>
      </c>
      <c r="J192" s="20">
        <f t="shared" si="33"/>
        <v>4631057</v>
      </c>
      <c r="K192" s="20">
        <f t="shared" si="33"/>
        <v>1014026</v>
      </c>
      <c r="L192" s="20">
        <f t="shared" si="33"/>
        <v>0</v>
      </c>
      <c r="M192" s="20">
        <f t="shared" si="33"/>
        <v>24457</v>
      </c>
      <c r="N192" s="20">
        <f t="shared" si="33"/>
        <v>19677</v>
      </c>
      <c r="O192" s="20">
        <f t="shared" si="33"/>
        <v>0</v>
      </c>
      <c r="P192" s="20">
        <f t="shared" si="33"/>
        <v>0</v>
      </c>
      <c r="Q192" s="20">
        <f t="shared" si="33"/>
        <v>10000</v>
      </c>
      <c r="R192" s="20">
        <f t="shared" si="33"/>
        <v>10000</v>
      </c>
      <c r="S192" s="20">
        <f t="shared" si="33"/>
        <v>0</v>
      </c>
      <c r="T192" s="20">
        <f t="shared" si="33"/>
        <v>0</v>
      </c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</row>
    <row r="193" spans="1:144" s="85" customFormat="1" ht="18" customHeight="1" hidden="1">
      <c r="A193" s="81"/>
      <c r="B193" s="82">
        <v>80101</v>
      </c>
      <c r="C193" s="82"/>
      <c r="D193" s="83" t="s">
        <v>14</v>
      </c>
      <c r="E193" s="83">
        <f>SUM(E194:E215)</f>
        <v>0</v>
      </c>
      <c r="F193" s="83">
        <f>SUM(F194:F215)</f>
        <v>0</v>
      </c>
      <c r="G193" s="83">
        <f aca="true" t="shared" si="34" ref="G193:Q193">SUM(G194:G215)</f>
        <v>2394055</v>
      </c>
      <c r="H193" s="83">
        <f t="shared" si="34"/>
        <v>2384055</v>
      </c>
      <c r="I193" s="83">
        <f t="shared" si="34"/>
        <v>2379155</v>
      </c>
      <c r="J193" s="83">
        <f t="shared" si="34"/>
        <v>2100381</v>
      </c>
      <c r="K193" s="83">
        <f t="shared" si="34"/>
        <v>278774</v>
      </c>
      <c r="L193" s="83">
        <f t="shared" si="34"/>
        <v>0</v>
      </c>
      <c r="M193" s="83">
        <f t="shared" si="34"/>
        <v>4900</v>
      </c>
      <c r="N193" s="83">
        <f t="shared" si="34"/>
        <v>0</v>
      </c>
      <c r="O193" s="83">
        <f t="shared" si="34"/>
        <v>0</v>
      </c>
      <c r="P193" s="83">
        <f t="shared" si="34"/>
        <v>0</v>
      </c>
      <c r="Q193" s="83">
        <f t="shared" si="34"/>
        <v>10000</v>
      </c>
      <c r="R193" s="83">
        <v>10000</v>
      </c>
      <c r="S193" s="83">
        <f>SUM(S194:S215)</f>
        <v>0</v>
      </c>
      <c r="T193" s="83">
        <f>SUM(T194:T215)</f>
        <v>0</v>
      </c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</row>
    <row r="194" spans="1:144" s="21" customFormat="1" ht="27" customHeight="1" hidden="1">
      <c r="A194" s="22"/>
      <c r="B194" s="23"/>
      <c r="C194" s="23">
        <v>3020</v>
      </c>
      <c r="D194" s="24" t="s">
        <v>222</v>
      </c>
      <c r="E194" s="24"/>
      <c r="F194" s="24"/>
      <c r="G194" s="9">
        <v>4900</v>
      </c>
      <c r="H194" s="9">
        <v>4900</v>
      </c>
      <c r="I194" s="9">
        <v>0</v>
      </c>
      <c r="J194" s="9">
        <v>0</v>
      </c>
      <c r="K194" s="9">
        <v>0</v>
      </c>
      <c r="L194" s="9">
        <v>0</v>
      </c>
      <c r="M194" s="69">
        <v>4900</v>
      </c>
      <c r="N194" s="69">
        <v>0</v>
      </c>
      <c r="O194" s="69">
        <v>0</v>
      </c>
      <c r="P194" s="69">
        <v>0</v>
      </c>
      <c r="Q194" s="69">
        <v>0</v>
      </c>
      <c r="R194" s="69">
        <v>0</v>
      </c>
      <c r="S194" s="69">
        <v>0</v>
      </c>
      <c r="T194" s="9">
        <v>0</v>
      </c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</row>
    <row r="195" spans="1:144" s="21" customFormat="1" ht="18" customHeight="1" hidden="1">
      <c r="A195" s="22"/>
      <c r="B195" s="23"/>
      <c r="C195" s="23">
        <v>4010</v>
      </c>
      <c r="D195" s="24" t="s">
        <v>88</v>
      </c>
      <c r="E195" s="24"/>
      <c r="F195" s="24"/>
      <c r="G195" s="9">
        <v>1666033</v>
      </c>
      <c r="H195" s="9">
        <v>1666033</v>
      </c>
      <c r="I195" s="9">
        <v>1666033</v>
      </c>
      <c r="J195" s="9">
        <v>1666033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</row>
    <row r="196" spans="1:144" s="21" customFormat="1" ht="18" customHeight="1" hidden="1">
      <c r="A196" s="22"/>
      <c r="B196" s="23"/>
      <c r="C196" s="23">
        <v>4040</v>
      </c>
      <c r="D196" s="24" t="s">
        <v>89</v>
      </c>
      <c r="E196" s="24"/>
      <c r="F196" s="24"/>
      <c r="G196" s="9">
        <v>124554</v>
      </c>
      <c r="H196" s="9">
        <v>124554</v>
      </c>
      <c r="I196" s="9">
        <v>124554</v>
      </c>
      <c r="J196" s="9">
        <v>124554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</row>
    <row r="197" spans="1:144" s="21" customFormat="1" ht="18" customHeight="1" hidden="1">
      <c r="A197" s="22"/>
      <c r="B197" s="23"/>
      <c r="C197" s="23">
        <v>4110</v>
      </c>
      <c r="D197" s="24" t="s">
        <v>57</v>
      </c>
      <c r="E197" s="24"/>
      <c r="F197" s="24"/>
      <c r="G197" s="9">
        <v>266332</v>
      </c>
      <c r="H197" s="9">
        <v>266332</v>
      </c>
      <c r="I197" s="9">
        <v>266332</v>
      </c>
      <c r="J197" s="9">
        <v>266332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</row>
    <row r="198" spans="1:144" s="21" customFormat="1" ht="18" customHeight="1" hidden="1">
      <c r="A198" s="22"/>
      <c r="B198" s="23"/>
      <c r="C198" s="23">
        <v>4120</v>
      </c>
      <c r="D198" s="24" t="s">
        <v>90</v>
      </c>
      <c r="E198" s="24"/>
      <c r="F198" s="24"/>
      <c r="G198" s="9">
        <v>42962</v>
      </c>
      <c r="H198" s="9">
        <v>42962</v>
      </c>
      <c r="I198" s="9">
        <v>42962</v>
      </c>
      <c r="J198" s="9">
        <v>42962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</row>
    <row r="199" spans="1:144" s="21" customFormat="1" ht="18" customHeight="1" hidden="1">
      <c r="A199" s="22"/>
      <c r="B199" s="23"/>
      <c r="C199" s="23" t="s">
        <v>54</v>
      </c>
      <c r="D199" s="24" t="s">
        <v>130</v>
      </c>
      <c r="E199" s="24"/>
      <c r="F199" s="24"/>
      <c r="G199" s="9">
        <v>500</v>
      </c>
      <c r="H199" s="9">
        <v>500</v>
      </c>
      <c r="I199" s="9">
        <v>500</v>
      </c>
      <c r="J199" s="9">
        <v>500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</row>
    <row r="200" spans="1:144" s="21" customFormat="1" ht="18" customHeight="1" hidden="1">
      <c r="A200" s="22"/>
      <c r="B200" s="23"/>
      <c r="C200" s="23">
        <v>4210</v>
      </c>
      <c r="D200" s="24" t="s">
        <v>59</v>
      </c>
      <c r="E200" s="24"/>
      <c r="F200" s="24"/>
      <c r="G200" s="9">
        <v>76510</v>
      </c>
      <c r="H200" s="9">
        <v>76510</v>
      </c>
      <c r="I200" s="9">
        <v>76510</v>
      </c>
      <c r="J200" s="9">
        <v>0</v>
      </c>
      <c r="K200" s="9">
        <v>76510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</row>
    <row r="201" spans="1:144" s="21" customFormat="1" ht="27" customHeight="1" hidden="1">
      <c r="A201" s="22"/>
      <c r="B201" s="23"/>
      <c r="C201" s="23" t="s">
        <v>79</v>
      </c>
      <c r="D201" s="24" t="s">
        <v>223</v>
      </c>
      <c r="E201" s="24"/>
      <c r="F201" s="24"/>
      <c r="G201" s="9">
        <v>300</v>
      </c>
      <c r="H201" s="9">
        <v>300</v>
      </c>
      <c r="I201" s="9">
        <v>300</v>
      </c>
      <c r="J201" s="9">
        <v>0</v>
      </c>
      <c r="K201" s="9">
        <v>300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</row>
    <row r="202" spans="1:144" s="21" customFormat="1" ht="27" customHeight="1" hidden="1">
      <c r="A202" s="22"/>
      <c r="B202" s="23"/>
      <c r="C202" s="23">
        <v>4240</v>
      </c>
      <c r="D202" s="24" t="s">
        <v>131</v>
      </c>
      <c r="E202" s="24"/>
      <c r="F202" s="24"/>
      <c r="G202" s="9">
        <v>2100</v>
      </c>
      <c r="H202" s="9">
        <v>2100</v>
      </c>
      <c r="I202" s="9">
        <v>2100</v>
      </c>
      <c r="J202" s="9">
        <v>0</v>
      </c>
      <c r="K202" s="9">
        <v>2100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</row>
    <row r="203" spans="1:144" s="21" customFormat="1" ht="18" customHeight="1" hidden="1">
      <c r="A203" s="22"/>
      <c r="B203" s="23"/>
      <c r="C203" s="23">
        <v>4260</v>
      </c>
      <c r="D203" s="24" t="s">
        <v>67</v>
      </c>
      <c r="E203" s="24"/>
      <c r="F203" s="24"/>
      <c r="G203" s="9">
        <v>32300</v>
      </c>
      <c r="H203" s="9">
        <v>32300</v>
      </c>
      <c r="I203" s="9">
        <v>32300</v>
      </c>
      <c r="J203" s="9">
        <v>0</v>
      </c>
      <c r="K203" s="9">
        <v>32300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</row>
    <row r="204" spans="1:144" s="21" customFormat="1" ht="18" customHeight="1" hidden="1">
      <c r="A204" s="22"/>
      <c r="B204" s="23"/>
      <c r="C204" s="23">
        <v>4270</v>
      </c>
      <c r="D204" s="24" t="s">
        <v>60</v>
      </c>
      <c r="E204" s="24"/>
      <c r="F204" s="24"/>
      <c r="G204" s="9">
        <v>4000</v>
      </c>
      <c r="H204" s="9">
        <v>4000</v>
      </c>
      <c r="I204" s="9">
        <v>4000</v>
      </c>
      <c r="J204" s="9">
        <v>0</v>
      </c>
      <c r="K204" s="9">
        <v>4000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</row>
    <row r="205" spans="1:144" s="21" customFormat="1" ht="18" customHeight="1" hidden="1">
      <c r="A205" s="22"/>
      <c r="B205" s="23"/>
      <c r="C205" s="23">
        <v>4280</v>
      </c>
      <c r="D205" s="24" t="s">
        <v>91</v>
      </c>
      <c r="E205" s="24"/>
      <c r="F205" s="24"/>
      <c r="G205" s="9">
        <v>350</v>
      </c>
      <c r="H205" s="9">
        <v>350</v>
      </c>
      <c r="I205" s="9">
        <v>350</v>
      </c>
      <c r="J205" s="9">
        <v>0</v>
      </c>
      <c r="K205" s="9">
        <v>350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</row>
    <row r="206" spans="1:144" s="21" customFormat="1" ht="18" customHeight="1" hidden="1">
      <c r="A206" s="22"/>
      <c r="B206" s="23"/>
      <c r="C206" s="23">
        <v>4300</v>
      </c>
      <c r="D206" s="24" t="s">
        <v>61</v>
      </c>
      <c r="E206" s="24"/>
      <c r="F206" s="24"/>
      <c r="G206" s="9">
        <v>10800</v>
      </c>
      <c r="H206" s="9">
        <v>10800</v>
      </c>
      <c r="I206" s="9">
        <v>10800</v>
      </c>
      <c r="J206" s="9">
        <v>0</v>
      </c>
      <c r="K206" s="9">
        <v>10800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</row>
    <row r="207" spans="1:144" s="21" customFormat="1" ht="18" customHeight="1" hidden="1">
      <c r="A207" s="22"/>
      <c r="B207" s="23"/>
      <c r="C207" s="23" t="s">
        <v>81</v>
      </c>
      <c r="D207" s="24" t="s">
        <v>225</v>
      </c>
      <c r="E207" s="24"/>
      <c r="F207" s="24"/>
      <c r="G207" s="9">
        <v>1666</v>
      </c>
      <c r="H207" s="9">
        <v>1666</v>
      </c>
      <c r="I207" s="9">
        <v>1666</v>
      </c>
      <c r="J207" s="9">
        <v>0</v>
      </c>
      <c r="K207" s="9">
        <v>1666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</row>
    <row r="208" spans="1:144" s="21" customFormat="1" ht="38.25" customHeight="1" hidden="1">
      <c r="A208" s="22"/>
      <c r="B208" s="23"/>
      <c r="C208" s="23" t="s">
        <v>77</v>
      </c>
      <c r="D208" s="24" t="s">
        <v>219</v>
      </c>
      <c r="E208" s="24"/>
      <c r="F208" s="24"/>
      <c r="G208" s="9">
        <v>2440</v>
      </c>
      <c r="H208" s="9">
        <v>2440</v>
      </c>
      <c r="I208" s="9">
        <v>2440</v>
      </c>
      <c r="J208" s="9">
        <v>0</v>
      </c>
      <c r="K208" s="9">
        <v>2440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</row>
    <row r="209" spans="1:144" s="21" customFormat="1" ht="39.75" customHeight="1" hidden="1">
      <c r="A209" s="22"/>
      <c r="B209" s="23"/>
      <c r="C209" s="23" t="s">
        <v>82</v>
      </c>
      <c r="D209" s="24" t="s">
        <v>224</v>
      </c>
      <c r="E209" s="24"/>
      <c r="F209" s="24"/>
      <c r="G209" s="9">
        <v>1645</v>
      </c>
      <c r="H209" s="9">
        <v>1645</v>
      </c>
      <c r="I209" s="9">
        <v>1645</v>
      </c>
      <c r="J209" s="9">
        <v>0</v>
      </c>
      <c r="K209" s="9">
        <v>1645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</row>
    <row r="210" spans="1:144" s="21" customFormat="1" ht="18" customHeight="1" hidden="1">
      <c r="A210" s="22"/>
      <c r="B210" s="23"/>
      <c r="C210" s="23">
        <v>4410</v>
      </c>
      <c r="D210" s="24" t="s">
        <v>92</v>
      </c>
      <c r="E210" s="24"/>
      <c r="F210" s="24"/>
      <c r="G210" s="9">
        <v>5850</v>
      </c>
      <c r="H210" s="9">
        <v>5850</v>
      </c>
      <c r="I210" s="9">
        <v>5850</v>
      </c>
      <c r="J210" s="9">
        <v>0</v>
      </c>
      <c r="K210" s="9">
        <v>5850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</row>
    <row r="211" spans="1:144" s="21" customFormat="1" ht="18" customHeight="1" hidden="1">
      <c r="A211" s="22"/>
      <c r="B211" s="23"/>
      <c r="C211" s="23">
        <v>4430</v>
      </c>
      <c r="D211" s="24" t="s">
        <v>62</v>
      </c>
      <c r="E211" s="24"/>
      <c r="F211" s="24"/>
      <c r="G211" s="9">
        <v>7100</v>
      </c>
      <c r="H211" s="9">
        <v>7100</v>
      </c>
      <c r="I211" s="9">
        <v>7100</v>
      </c>
      <c r="J211" s="9">
        <v>0</v>
      </c>
      <c r="K211" s="9">
        <v>7100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</row>
    <row r="212" spans="1:144" s="21" customFormat="1" ht="18" customHeight="1" hidden="1">
      <c r="A212" s="22"/>
      <c r="B212" s="23"/>
      <c r="C212" s="23">
        <v>4440</v>
      </c>
      <c r="D212" s="24" t="s">
        <v>93</v>
      </c>
      <c r="E212" s="24"/>
      <c r="F212" s="24"/>
      <c r="G212" s="9">
        <v>133013</v>
      </c>
      <c r="H212" s="9">
        <v>133013</v>
      </c>
      <c r="I212" s="9">
        <v>133013</v>
      </c>
      <c r="J212" s="9">
        <v>0</v>
      </c>
      <c r="K212" s="9">
        <v>133013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</row>
    <row r="213" spans="1:144" s="21" customFormat="1" ht="18" customHeight="1" hidden="1">
      <c r="A213" s="22"/>
      <c r="B213" s="23"/>
      <c r="C213" s="23">
        <v>4580</v>
      </c>
      <c r="D213" s="24" t="s">
        <v>8</v>
      </c>
      <c r="E213" s="24"/>
      <c r="F213" s="24"/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</row>
    <row r="214" spans="1:144" s="21" customFormat="1" ht="25.5" hidden="1">
      <c r="A214" s="22"/>
      <c r="B214" s="23"/>
      <c r="C214" s="23" t="s">
        <v>76</v>
      </c>
      <c r="D214" s="24" t="s">
        <v>94</v>
      </c>
      <c r="E214" s="24"/>
      <c r="F214" s="24"/>
      <c r="G214" s="9">
        <v>700</v>
      </c>
      <c r="H214" s="9">
        <v>700</v>
      </c>
      <c r="I214" s="9">
        <v>700</v>
      </c>
      <c r="J214" s="9">
        <v>0</v>
      </c>
      <c r="K214" s="9">
        <v>700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</row>
    <row r="215" spans="1:144" s="21" customFormat="1" ht="24.75" customHeight="1" hidden="1">
      <c r="A215" s="22"/>
      <c r="B215" s="23"/>
      <c r="C215" s="23">
        <v>6050</v>
      </c>
      <c r="D215" s="24" t="s">
        <v>69</v>
      </c>
      <c r="E215" s="24"/>
      <c r="F215" s="24"/>
      <c r="G215" s="9">
        <v>10000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10000</v>
      </c>
      <c r="R215" s="21">
        <v>0</v>
      </c>
      <c r="S215" s="21">
        <v>0</v>
      </c>
      <c r="T215" s="21">
        <v>0</v>
      </c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</row>
    <row r="216" spans="1:144" s="85" customFormat="1" ht="26.25" customHeight="1" hidden="1">
      <c r="A216" s="81"/>
      <c r="B216" s="82" t="s">
        <v>122</v>
      </c>
      <c r="C216" s="82"/>
      <c r="D216" s="83" t="s">
        <v>216</v>
      </c>
      <c r="E216" s="83">
        <f>SUM(E217:E229)</f>
        <v>0</v>
      </c>
      <c r="F216" s="83">
        <f>SUM(F217:F229)</f>
        <v>0</v>
      </c>
      <c r="G216" s="83">
        <f aca="true" t="shared" si="35" ref="G216:T216">SUM(G217:G229)</f>
        <v>352842</v>
      </c>
      <c r="H216" s="83">
        <f t="shared" si="35"/>
        <v>352842</v>
      </c>
      <c r="I216" s="83">
        <f t="shared" si="35"/>
        <v>351542</v>
      </c>
      <c r="J216" s="83">
        <f t="shared" si="35"/>
        <v>284095</v>
      </c>
      <c r="K216" s="83">
        <f t="shared" si="35"/>
        <v>67447</v>
      </c>
      <c r="L216" s="83">
        <f t="shared" si="35"/>
        <v>0</v>
      </c>
      <c r="M216" s="83">
        <f t="shared" si="35"/>
        <v>1300</v>
      </c>
      <c r="N216" s="83">
        <f t="shared" si="35"/>
        <v>0</v>
      </c>
      <c r="O216" s="83">
        <f t="shared" si="35"/>
        <v>0</v>
      </c>
      <c r="P216" s="83">
        <f t="shared" si="35"/>
        <v>0</v>
      </c>
      <c r="Q216" s="83">
        <f t="shared" si="35"/>
        <v>0</v>
      </c>
      <c r="R216" s="83">
        <f t="shared" si="35"/>
        <v>0</v>
      </c>
      <c r="S216" s="83">
        <f t="shared" si="35"/>
        <v>0</v>
      </c>
      <c r="T216" s="83">
        <f t="shared" si="35"/>
        <v>0</v>
      </c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</row>
    <row r="217" spans="1:144" s="21" customFormat="1" ht="25.5" customHeight="1" hidden="1">
      <c r="A217" s="22"/>
      <c r="B217" s="23"/>
      <c r="C217" s="23">
        <v>3020</v>
      </c>
      <c r="D217" s="24" t="s">
        <v>222</v>
      </c>
      <c r="E217" s="24"/>
      <c r="F217" s="24"/>
      <c r="G217" s="9">
        <v>1300</v>
      </c>
      <c r="H217" s="9">
        <v>1300</v>
      </c>
      <c r="I217" s="9">
        <v>0</v>
      </c>
      <c r="J217" s="9">
        <v>0</v>
      </c>
      <c r="K217" s="9">
        <v>0</v>
      </c>
      <c r="L217" s="9">
        <v>0</v>
      </c>
      <c r="M217" s="69">
        <v>1300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9">
        <v>0</v>
      </c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</row>
    <row r="218" spans="1:144" s="21" customFormat="1" ht="18" customHeight="1" hidden="1">
      <c r="A218" s="22"/>
      <c r="B218" s="23"/>
      <c r="C218" s="23">
        <v>4010</v>
      </c>
      <c r="D218" s="24" t="s">
        <v>88</v>
      </c>
      <c r="E218" s="24"/>
      <c r="F218" s="24"/>
      <c r="G218" s="9">
        <v>225816</v>
      </c>
      <c r="H218" s="9">
        <v>225816</v>
      </c>
      <c r="I218" s="9">
        <v>225816</v>
      </c>
      <c r="J218" s="9">
        <v>225816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</row>
    <row r="219" spans="1:144" s="21" customFormat="1" ht="18" customHeight="1" hidden="1">
      <c r="A219" s="22"/>
      <c r="B219" s="23"/>
      <c r="C219" s="23">
        <v>4040</v>
      </c>
      <c r="D219" s="24" t="s">
        <v>89</v>
      </c>
      <c r="E219" s="24"/>
      <c r="F219" s="24"/>
      <c r="G219" s="9">
        <v>15746</v>
      </c>
      <c r="H219" s="9">
        <v>15746</v>
      </c>
      <c r="I219" s="9">
        <v>15746</v>
      </c>
      <c r="J219" s="9">
        <v>15746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</row>
    <row r="220" spans="1:144" s="21" customFormat="1" ht="18" customHeight="1" hidden="1">
      <c r="A220" s="22"/>
      <c r="B220" s="23"/>
      <c r="C220" s="23">
        <v>4110</v>
      </c>
      <c r="D220" s="24" t="s">
        <v>57</v>
      </c>
      <c r="E220" s="24"/>
      <c r="F220" s="24"/>
      <c r="G220" s="9">
        <v>36626</v>
      </c>
      <c r="H220" s="9">
        <v>36626</v>
      </c>
      <c r="I220" s="9">
        <v>36626</v>
      </c>
      <c r="J220" s="9">
        <v>36626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</row>
    <row r="221" spans="1:144" s="21" customFormat="1" ht="18" customHeight="1" hidden="1">
      <c r="A221" s="22"/>
      <c r="B221" s="23"/>
      <c r="C221" s="23">
        <v>4120</v>
      </c>
      <c r="D221" s="24" t="s">
        <v>90</v>
      </c>
      <c r="E221" s="24"/>
      <c r="F221" s="24"/>
      <c r="G221" s="9">
        <v>5907</v>
      </c>
      <c r="H221" s="9">
        <v>5907</v>
      </c>
      <c r="I221" s="9">
        <v>5907</v>
      </c>
      <c r="J221" s="9">
        <v>5907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</row>
    <row r="222" spans="1:144" s="21" customFormat="1" ht="18" customHeight="1" hidden="1">
      <c r="A222" s="22"/>
      <c r="B222" s="23"/>
      <c r="C222" s="23">
        <v>4210</v>
      </c>
      <c r="D222" s="24" t="s">
        <v>59</v>
      </c>
      <c r="E222" s="24"/>
      <c r="F222" s="24"/>
      <c r="G222" s="9">
        <v>32600</v>
      </c>
      <c r="H222" s="9">
        <v>32600</v>
      </c>
      <c r="I222" s="9">
        <v>32600</v>
      </c>
      <c r="J222" s="9">
        <v>0</v>
      </c>
      <c r="K222" s="9">
        <v>32600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</row>
    <row r="223" spans="1:144" s="21" customFormat="1" ht="27" customHeight="1" hidden="1">
      <c r="A223" s="22"/>
      <c r="B223" s="23"/>
      <c r="C223" s="23" t="s">
        <v>79</v>
      </c>
      <c r="D223" s="24" t="s">
        <v>223</v>
      </c>
      <c r="E223" s="24"/>
      <c r="F223" s="24"/>
      <c r="G223" s="9">
        <v>200</v>
      </c>
      <c r="H223" s="9">
        <v>200</v>
      </c>
      <c r="I223" s="9">
        <v>200</v>
      </c>
      <c r="J223" s="9">
        <v>0</v>
      </c>
      <c r="K223" s="9">
        <v>200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</row>
    <row r="224" spans="1:144" s="21" customFormat="1" ht="27" customHeight="1" hidden="1">
      <c r="A224" s="22"/>
      <c r="B224" s="23"/>
      <c r="C224" s="23">
        <v>4240</v>
      </c>
      <c r="D224" s="24" t="s">
        <v>131</v>
      </c>
      <c r="E224" s="24"/>
      <c r="F224" s="24"/>
      <c r="G224" s="9">
        <v>1000</v>
      </c>
      <c r="H224" s="9">
        <v>1000</v>
      </c>
      <c r="I224" s="9">
        <v>1000</v>
      </c>
      <c r="J224" s="9">
        <v>0</v>
      </c>
      <c r="K224" s="9">
        <v>1000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</row>
    <row r="225" spans="1:144" s="21" customFormat="1" ht="18" customHeight="1" hidden="1">
      <c r="A225" s="22"/>
      <c r="B225" s="23"/>
      <c r="C225" s="23">
        <v>4260</v>
      </c>
      <c r="D225" s="24" t="s">
        <v>67</v>
      </c>
      <c r="E225" s="24"/>
      <c r="F225" s="24"/>
      <c r="G225" s="9">
        <v>17590</v>
      </c>
      <c r="H225" s="9">
        <v>17590</v>
      </c>
      <c r="I225" s="9">
        <v>17590</v>
      </c>
      <c r="J225" s="9">
        <v>0</v>
      </c>
      <c r="K225" s="9">
        <v>17590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</row>
    <row r="226" spans="1:144" s="21" customFormat="1" ht="18" customHeight="1" hidden="1">
      <c r="A226" s="22"/>
      <c r="B226" s="23"/>
      <c r="C226" s="23">
        <v>4270</v>
      </c>
      <c r="D226" s="24" t="s">
        <v>60</v>
      </c>
      <c r="E226" s="24"/>
      <c r="F226" s="24"/>
      <c r="G226" s="9">
        <v>200</v>
      </c>
      <c r="H226" s="9">
        <v>200</v>
      </c>
      <c r="I226" s="9">
        <v>200</v>
      </c>
      <c r="J226" s="9">
        <v>0</v>
      </c>
      <c r="K226" s="9">
        <v>200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</row>
    <row r="227" spans="1:144" s="21" customFormat="1" ht="18" customHeight="1" hidden="1">
      <c r="A227" s="22"/>
      <c r="B227" s="23"/>
      <c r="C227" s="23">
        <v>4280</v>
      </c>
      <c r="D227" s="24" t="s">
        <v>91</v>
      </c>
      <c r="E227" s="24"/>
      <c r="F227" s="24"/>
      <c r="G227" s="9">
        <v>70</v>
      </c>
      <c r="H227" s="9">
        <v>70</v>
      </c>
      <c r="I227" s="9">
        <v>70</v>
      </c>
      <c r="J227" s="9">
        <v>0</v>
      </c>
      <c r="K227" s="9">
        <v>70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</row>
    <row r="228" spans="1:144" s="21" customFormat="1" ht="18" customHeight="1" hidden="1">
      <c r="A228" s="22"/>
      <c r="B228" s="23"/>
      <c r="C228" s="23">
        <v>4300</v>
      </c>
      <c r="D228" s="24" t="s">
        <v>61</v>
      </c>
      <c r="E228" s="24"/>
      <c r="F228" s="24"/>
      <c r="G228" s="9">
        <v>500</v>
      </c>
      <c r="H228" s="9">
        <v>500</v>
      </c>
      <c r="I228" s="9">
        <v>500</v>
      </c>
      <c r="J228" s="9">
        <v>0</v>
      </c>
      <c r="K228" s="9">
        <v>500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</row>
    <row r="229" spans="1:144" s="21" customFormat="1" ht="18" customHeight="1" hidden="1">
      <c r="A229" s="22"/>
      <c r="B229" s="23"/>
      <c r="C229" s="23">
        <v>4440</v>
      </c>
      <c r="D229" s="24" t="s">
        <v>93</v>
      </c>
      <c r="E229" s="24"/>
      <c r="F229" s="24"/>
      <c r="G229" s="9">
        <v>15287</v>
      </c>
      <c r="H229" s="9">
        <v>15287</v>
      </c>
      <c r="I229" s="9">
        <v>15287</v>
      </c>
      <c r="J229" s="9">
        <v>0</v>
      </c>
      <c r="K229" s="9">
        <v>15287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</row>
    <row r="230" spans="1:144" s="85" customFormat="1" ht="18" customHeight="1">
      <c r="A230" s="81"/>
      <c r="B230" s="82" t="s">
        <v>26</v>
      </c>
      <c r="C230" s="82"/>
      <c r="D230" s="83" t="s">
        <v>132</v>
      </c>
      <c r="E230" s="83">
        <f>SUM(E231:E251)</f>
        <v>200</v>
      </c>
      <c r="F230" s="83">
        <f>SUM(F231:F251)</f>
        <v>200</v>
      </c>
      <c r="G230" s="83">
        <f aca="true" t="shared" si="36" ref="G230:T230">SUM(G231:G251)</f>
        <v>965193</v>
      </c>
      <c r="H230" s="96">
        <f t="shared" si="36"/>
        <v>965193</v>
      </c>
      <c r="I230" s="96">
        <f t="shared" si="36"/>
        <v>962513</v>
      </c>
      <c r="J230" s="96">
        <f t="shared" si="36"/>
        <v>721460</v>
      </c>
      <c r="K230" s="96">
        <f t="shared" si="36"/>
        <v>241053</v>
      </c>
      <c r="L230" s="96">
        <f t="shared" si="36"/>
        <v>0</v>
      </c>
      <c r="M230" s="96">
        <f t="shared" si="36"/>
        <v>2680</v>
      </c>
      <c r="N230" s="96">
        <f t="shared" si="36"/>
        <v>0</v>
      </c>
      <c r="O230" s="96">
        <f t="shared" si="36"/>
        <v>0</v>
      </c>
      <c r="P230" s="96">
        <f t="shared" si="36"/>
        <v>0</v>
      </c>
      <c r="Q230" s="96">
        <f t="shared" si="36"/>
        <v>0</v>
      </c>
      <c r="R230" s="96">
        <f t="shared" si="36"/>
        <v>0</v>
      </c>
      <c r="S230" s="96">
        <f t="shared" si="36"/>
        <v>0</v>
      </c>
      <c r="T230" s="96">
        <f t="shared" si="36"/>
        <v>0</v>
      </c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</row>
    <row r="231" spans="1:144" s="21" customFormat="1" ht="24.75" customHeight="1" hidden="1">
      <c r="A231" s="22"/>
      <c r="B231" s="23"/>
      <c r="C231" s="23">
        <v>3020</v>
      </c>
      <c r="D231" s="24" t="s">
        <v>222</v>
      </c>
      <c r="E231" s="24"/>
      <c r="F231" s="24"/>
      <c r="G231" s="9">
        <v>2680</v>
      </c>
      <c r="H231" s="9">
        <v>2680</v>
      </c>
      <c r="I231" s="9">
        <v>0</v>
      </c>
      <c r="J231" s="9">
        <v>0</v>
      </c>
      <c r="K231" s="9">
        <v>0</v>
      </c>
      <c r="L231" s="9">
        <v>0</v>
      </c>
      <c r="M231" s="69">
        <v>2680</v>
      </c>
      <c r="N231" s="69">
        <v>0</v>
      </c>
      <c r="O231" s="69">
        <v>0</v>
      </c>
      <c r="P231" s="69">
        <v>0</v>
      </c>
      <c r="Q231" s="69">
        <v>0</v>
      </c>
      <c r="R231" s="69">
        <v>0</v>
      </c>
      <c r="S231" s="69">
        <v>0</v>
      </c>
      <c r="T231" s="9">
        <v>0</v>
      </c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</row>
    <row r="232" spans="1:144" s="21" customFormat="1" ht="18" customHeight="1" hidden="1">
      <c r="A232" s="22"/>
      <c r="B232" s="23"/>
      <c r="C232" s="23">
        <v>4010</v>
      </c>
      <c r="D232" s="24" t="s">
        <v>88</v>
      </c>
      <c r="E232" s="24"/>
      <c r="F232" s="24"/>
      <c r="G232" s="9">
        <v>571536</v>
      </c>
      <c r="H232" s="9">
        <v>571536</v>
      </c>
      <c r="I232" s="9">
        <v>571536</v>
      </c>
      <c r="J232" s="9">
        <v>571536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</row>
    <row r="233" spans="1:144" s="21" customFormat="1" ht="18" customHeight="1" hidden="1">
      <c r="A233" s="22"/>
      <c r="B233" s="23"/>
      <c r="C233" s="23">
        <v>4040</v>
      </c>
      <c r="D233" s="24" t="s">
        <v>89</v>
      </c>
      <c r="E233" s="24"/>
      <c r="F233" s="24"/>
      <c r="G233" s="9">
        <v>43000</v>
      </c>
      <c r="H233" s="9">
        <v>43000</v>
      </c>
      <c r="I233" s="9">
        <v>43000</v>
      </c>
      <c r="J233" s="9">
        <v>43000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</row>
    <row r="234" spans="1:144" s="21" customFormat="1" ht="18" customHeight="1" hidden="1">
      <c r="A234" s="22"/>
      <c r="B234" s="23"/>
      <c r="C234" s="23">
        <v>4110</v>
      </c>
      <c r="D234" s="24" t="s">
        <v>57</v>
      </c>
      <c r="E234" s="24"/>
      <c r="F234" s="24"/>
      <c r="G234" s="9">
        <v>92073</v>
      </c>
      <c r="H234" s="9">
        <v>92073</v>
      </c>
      <c r="I234" s="9">
        <v>92073</v>
      </c>
      <c r="J234" s="9">
        <v>92073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</row>
    <row r="235" spans="1:144" s="21" customFormat="1" ht="18" customHeight="1" hidden="1">
      <c r="A235" s="22"/>
      <c r="B235" s="23"/>
      <c r="C235" s="23">
        <v>4120</v>
      </c>
      <c r="D235" s="24" t="s">
        <v>90</v>
      </c>
      <c r="E235" s="24"/>
      <c r="F235" s="24"/>
      <c r="G235" s="9">
        <v>14851</v>
      </c>
      <c r="H235" s="9">
        <v>14851</v>
      </c>
      <c r="I235" s="9">
        <v>14851</v>
      </c>
      <c r="J235" s="9">
        <v>14851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</row>
    <row r="236" spans="1:144" s="21" customFormat="1" ht="18" customHeight="1" hidden="1">
      <c r="A236" s="22"/>
      <c r="B236" s="23"/>
      <c r="C236" s="23" t="s">
        <v>54</v>
      </c>
      <c r="D236" s="24" t="s">
        <v>58</v>
      </c>
      <c r="E236" s="24"/>
      <c r="F236" s="24"/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</row>
    <row r="237" spans="1:144" s="21" customFormat="1" ht="18" customHeight="1">
      <c r="A237" s="22"/>
      <c r="B237" s="23"/>
      <c r="C237" s="23">
        <v>4210</v>
      </c>
      <c r="D237" s="24" t="s">
        <v>59</v>
      </c>
      <c r="E237" s="24"/>
      <c r="F237" s="24">
        <v>200</v>
      </c>
      <c r="G237" s="9">
        <v>74300</v>
      </c>
      <c r="H237" s="9">
        <v>74300</v>
      </c>
      <c r="I237" s="9">
        <v>74300</v>
      </c>
      <c r="J237" s="9">
        <v>0</v>
      </c>
      <c r="K237" s="9">
        <v>74300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</row>
    <row r="238" spans="1:144" s="21" customFormat="1" ht="18" customHeight="1" hidden="1">
      <c r="A238" s="22"/>
      <c r="B238" s="23"/>
      <c r="C238" s="23">
        <v>4220</v>
      </c>
      <c r="D238" s="24" t="s">
        <v>133</v>
      </c>
      <c r="E238" s="24"/>
      <c r="F238" s="24"/>
      <c r="G238" s="9">
        <v>72000</v>
      </c>
      <c r="H238" s="9">
        <v>72000</v>
      </c>
      <c r="I238" s="9">
        <v>72000</v>
      </c>
      <c r="J238" s="9">
        <v>0</v>
      </c>
      <c r="K238" s="9">
        <v>72000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</row>
    <row r="239" spans="1:144" s="21" customFormat="1" ht="27" customHeight="1" hidden="1">
      <c r="A239" s="22"/>
      <c r="B239" s="23"/>
      <c r="C239" s="23" t="s">
        <v>79</v>
      </c>
      <c r="D239" s="24" t="s">
        <v>223</v>
      </c>
      <c r="E239" s="24"/>
      <c r="F239" s="24"/>
      <c r="G239" s="9">
        <v>350</v>
      </c>
      <c r="H239" s="9">
        <v>350</v>
      </c>
      <c r="I239" s="9">
        <v>350</v>
      </c>
      <c r="J239" s="9">
        <v>0</v>
      </c>
      <c r="K239" s="9">
        <v>350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</row>
    <row r="240" spans="1:144" s="21" customFormat="1" ht="26.25" customHeight="1" hidden="1">
      <c r="A240" s="22"/>
      <c r="B240" s="23"/>
      <c r="C240" s="23">
        <v>4240</v>
      </c>
      <c r="D240" s="24" t="s">
        <v>134</v>
      </c>
      <c r="E240" s="24"/>
      <c r="F240" s="24"/>
      <c r="G240" s="9">
        <v>5000</v>
      </c>
      <c r="H240" s="9">
        <v>5000</v>
      </c>
      <c r="I240" s="9">
        <v>5000</v>
      </c>
      <c r="J240" s="9">
        <v>0</v>
      </c>
      <c r="K240" s="9">
        <v>5000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</row>
    <row r="241" spans="1:144" s="21" customFormat="1" ht="18" customHeight="1" hidden="1">
      <c r="A241" s="22"/>
      <c r="B241" s="23"/>
      <c r="C241" s="23">
        <v>4260</v>
      </c>
      <c r="D241" s="24" t="s">
        <v>67</v>
      </c>
      <c r="E241" s="24"/>
      <c r="F241" s="24"/>
      <c r="G241" s="9">
        <v>28150</v>
      </c>
      <c r="H241" s="9">
        <v>28150</v>
      </c>
      <c r="I241" s="9">
        <v>28150</v>
      </c>
      <c r="J241" s="9">
        <v>0</v>
      </c>
      <c r="K241" s="9">
        <v>28150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</row>
    <row r="242" spans="1:144" s="21" customFormat="1" ht="18" customHeight="1" hidden="1">
      <c r="A242" s="22"/>
      <c r="B242" s="23"/>
      <c r="C242" s="23">
        <v>4270</v>
      </c>
      <c r="D242" s="24" t="s">
        <v>60</v>
      </c>
      <c r="E242" s="24"/>
      <c r="F242" s="24"/>
      <c r="G242" s="9">
        <v>2250</v>
      </c>
      <c r="H242" s="9">
        <v>2250</v>
      </c>
      <c r="I242" s="9">
        <v>2250</v>
      </c>
      <c r="J242" s="9">
        <v>0</v>
      </c>
      <c r="K242" s="9">
        <v>2250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</row>
    <row r="243" spans="1:144" s="21" customFormat="1" ht="18" customHeight="1" hidden="1">
      <c r="A243" s="22"/>
      <c r="B243" s="23"/>
      <c r="C243" s="23">
        <v>4280</v>
      </c>
      <c r="D243" s="24" t="s">
        <v>91</v>
      </c>
      <c r="E243" s="24"/>
      <c r="F243" s="24"/>
      <c r="G243" s="9">
        <v>840</v>
      </c>
      <c r="H243" s="9">
        <v>840</v>
      </c>
      <c r="I243" s="9">
        <v>840</v>
      </c>
      <c r="J243" s="9">
        <v>0</v>
      </c>
      <c r="K243" s="9">
        <v>840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</row>
    <row r="244" spans="1:144" s="21" customFormat="1" ht="18" customHeight="1" hidden="1">
      <c r="A244" s="22"/>
      <c r="B244" s="23"/>
      <c r="C244" s="23">
        <v>4300</v>
      </c>
      <c r="D244" s="24" t="s">
        <v>61</v>
      </c>
      <c r="E244" s="24"/>
      <c r="F244" s="24"/>
      <c r="G244" s="9">
        <v>5400</v>
      </c>
      <c r="H244" s="9">
        <v>5400</v>
      </c>
      <c r="I244" s="9">
        <v>5400</v>
      </c>
      <c r="J244" s="9">
        <v>0</v>
      </c>
      <c r="K244" s="9">
        <v>5400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</row>
    <row r="245" spans="1:144" s="21" customFormat="1" ht="18" customHeight="1" hidden="1">
      <c r="A245" s="22"/>
      <c r="B245" s="23"/>
      <c r="C245" s="23" t="s">
        <v>81</v>
      </c>
      <c r="D245" s="24" t="s">
        <v>225</v>
      </c>
      <c r="E245" s="24"/>
      <c r="F245" s="24"/>
      <c r="G245" s="9">
        <v>700</v>
      </c>
      <c r="H245" s="9">
        <v>700</v>
      </c>
      <c r="I245" s="9">
        <v>700</v>
      </c>
      <c r="J245" s="9">
        <v>0</v>
      </c>
      <c r="K245" s="9">
        <v>700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</row>
    <row r="246" spans="1:144" s="21" customFormat="1" ht="39" customHeight="1" hidden="1">
      <c r="A246" s="22"/>
      <c r="B246" s="23"/>
      <c r="C246" s="23" t="s">
        <v>77</v>
      </c>
      <c r="D246" s="24" t="s">
        <v>219</v>
      </c>
      <c r="E246" s="24"/>
      <c r="F246" s="24"/>
      <c r="G246" s="9">
        <v>770</v>
      </c>
      <c r="H246" s="9">
        <v>770</v>
      </c>
      <c r="I246" s="9">
        <v>770</v>
      </c>
      <c r="J246" s="9">
        <v>0</v>
      </c>
      <c r="K246" s="9">
        <v>770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</row>
    <row r="247" spans="1:144" s="21" customFormat="1" ht="39" customHeight="1" hidden="1">
      <c r="A247" s="22"/>
      <c r="B247" s="23"/>
      <c r="C247" s="23" t="s">
        <v>82</v>
      </c>
      <c r="D247" s="24" t="s">
        <v>224</v>
      </c>
      <c r="E247" s="24"/>
      <c r="F247" s="24"/>
      <c r="G247" s="9">
        <v>1300</v>
      </c>
      <c r="H247" s="9">
        <v>1300</v>
      </c>
      <c r="I247" s="9">
        <v>1300</v>
      </c>
      <c r="J247" s="9">
        <v>0</v>
      </c>
      <c r="K247" s="9">
        <v>1300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</row>
    <row r="248" spans="1:144" s="21" customFormat="1" ht="18" customHeight="1">
      <c r="A248" s="22"/>
      <c r="B248" s="23"/>
      <c r="C248" s="23">
        <v>4410</v>
      </c>
      <c r="D248" s="24" t="s">
        <v>92</v>
      </c>
      <c r="E248" s="24">
        <v>200</v>
      </c>
      <c r="F248" s="24"/>
      <c r="G248" s="9">
        <v>400</v>
      </c>
      <c r="H248" s="9">
        <v>400</v>
      </c>
      <c r="I248" s="9">
        <v>400</v>
      </c>
      <c r="J248" s="9">
        <v>0</v>
      </c>
      <c r="K248" s="9">
        <v>400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</row>
    <row r="249" spans="1:144" s="21" customFormat="1" ht="18" customHeight="1" hidden="1">
      <c r="A249" s="22"/>
      <c r="B249" s="23"/>
      <c r="C249" s="23">
        <v>4430</v>
      </c>
      <c r="D249" s="24" t="s">
        <v>62</v>
      </c>
      <c r="E249" s="24"/>
      <c r="F249" s="24"/>
      <c r="G249" s="9">
        <v>5450</v>
      </c>
      <c r="H249" s="9">
        <v>5450</v>
      </c>
      <c r="I249" s="9">
        <v>5450</v>
      </c>
      <c r="J249" s="9">
        <v>0</v>
      </c>
      <c r="K249" s="9">
        <v>5450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</row>
    <row r="250" spans="1:144" s="21" customFormat="1" ht="18" customHeight="1" hidden="1">
      <c r="A250" s="22"/>
      <c r="B250" s="23"/>
      <c r="C250" s="23">
        <v>4440</v>
      </c>
      <c r="D250" s="24" t="s">
        <v>93</v>
      </c>
      <c r="E250" s="24"/>
      <c r="F250" s="24"/>
      <c r="G250" s="9">
        <v>43843</v>
      </c>
      <c r="H250" s="9">
        <v>43843</v>
      </c>
      <c r="I250" s="9">
        <v>43843</v>
      </c>
      <c r="J250" s="9">
        <v>0</v>
      </c>
      <c r="K250" s="9">
        <v>43843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</row>
    <row r="251" spans="1:144" s="21" customFormat="1" ht="25.5" hidden="1">
      <c r="A251" s="22"/>
      <c r="B251" s="23"/>
      <c r="C251" s="23" t="s">
        <v>76</v>
      </c>
      <c r="D251" s="24" t="s">
        <v>94</v>
      </c>
      <c r="E251" s="24"/>
      <c r="F251" s="24"/>
      <c r="G251" s="9">
        <v>300</v>
      </c>
      <c r="H251" s="9">
        <v>300</v>
      </c>
      <c r="I251" s="9">
        <v>300</v>
      </c>
      <c r="J251" s="9">
        <v>0</v>
      </c>
      <c r="K251" s="9">
        <v>300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</row>
    <row r="252" spans="1:144" s="85" customFormat="1" ht="18.75" customHeight="1" hidden="1">
      <c r="A252" s="81"/>
      <c r="B252" s="82" t="s">
        <v>123</v>
      </c>
      <c r="C252" s="82"/>
      <c r="D252" s="83" t="s">
        <v>15</v>
      </c>
      <c r="E252" s="83">
        <f>SUM(E253:E275)</f>
        <v>0</v>
      </c>
      <c r="F252" s="83">
        <f>SUM(F253:F275)</f>
        <v>0</v>
      </c>
      <c r="G252" s="105">
        <f aca="true" t="shared" si="37" ref="G252:T252">SUM(G253:G275)</f>
        <v>1414229</v>
      </c>
      <c r="H252" s="97">
        <f t="shared" si="37"/>
        <v>1414229</v>
      </c>
      <c r="I252" s="97">
        <f t="shared" si="37"/>
        <v>1391052</v>
      </c>
      <c r="J252" s="97">
        <f t="shared" si="37"/>
        <v>1258764</v>
      </c>
      <c r="K252" s="97">
        <f t="shared" si="37"/>
        <v>132288</v>
      </c>
      <c r="L252" s="97">
        <f t="shared" si="37"/>
        <v>0</v>
      </c>
      <c r="M252" s="97">
        <f t="shared" si="37"/>
        <v>3500</v>
      </c>
      <c r="N252" s="97">
        <f t="shared" si="37"/>
        <v>19677</v>
      </c>
      <c r="O252" s="97">
        <f t="shared" si="37"/>
        <v>0</v>
      </c>
      <c r="P252" s="97">
        <f t="shared" si="37"/>
        <v>0</v>
      </c>
      <c r="Q252" s="97">
        <f t="shared" si="37"/>
        <v>0</v>
      </c>
      <c r="R252" s="97">
        <f t="shared" si="37"/>
        <v>0</v>
      </c>
      <c r="S252" s="97">
        <f t="shared" si="37"/>
        <v>0</v>
      </c>
      <c r="T252" s="97">
        <f t="shared" si="37"/>
        <v>0</v>
      </c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</row>
    <row r="253" spans="1:144" s="21" customFormat="1" ht="25.5" customHeight="1" hidden="1">
      <c r="A253" s="22"/>
      <c r="B253" s="23"/>
      <c r="C253" s="23" t="s">
        <v>72</v>
      </c>
      <c r="D253" s="24" t="s">
        <v>222</v>
      </c>
      <c r="E253" s="24"/>
      <c r="F253" s="24"/>
      <c r="G253" s="9">
        <v>3500</v>
      </c>
      <c r="H253" s="9">
        <v>3500</v>
      </c>
      <c r="I253" s="9">
        <v>0</v>
      </c>
      <c r="J253" s="9">
        <v>0</v>
      </c>
      <c r="K253" s="9">
        <v>0</v>
      </c>
      <c r="L253" s="9">
        <v>0</v>
      </c>
      <c r="M253" s="69">
        <v>3500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9">
        <v>0</v>
      </c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</row>
    <row r="254" spans="1:144" s="21" customFormat="1" ht="18" customHeight="1" hidden="1">
      <c r="A254" s="22"/>
      <c r="B254" s="23"/>
      <c r="C254" s="23" t="s">
        <v>103</v>
      </c>
      <c r="D254" s="24" t="s">
        <v>88</v>
      </c>
      <c r="E254" s="24"/>
      <c r="F254" s="24"/>
      <c r="G254" s="9">
        <v>995610</v>
      </c>
      <c r="H254" s="9">
        <v>995610</v>
      </c>
      <c r="I254" s="9">
        <v>995610</v>
      </c>
      <c r="J254" s="9">
        <v>995610</v>
      </c>
      <c r="K254" s="9">
        <v>0</v>
      </c>
      <c r="L254" s="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9">
        <v>0</v>
      </c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</row>
    <row r="255" spans="1:144" s="21" customFormat="1" ht="18" customHeight="1" hidden="1">
      <c r="A255" s="22"/>
      <c r="B255" s="23"/>
      <c r="C255" s="23" t="s">
        <v>126</v>
      </c>
      <c r="D255" s="24" t="s">
        <v>89</v>
      </c>
      <c r="E255" s="24"/>
      <c r="F255" s="24"/>
      <c r="G255" s="9">
        <v>76600</v>
      </c>
      <c r="H255" s="9">
        <v>76600</v>
      </c>
      <c r="I255" s="9">
        <v>76600</v>
      </c>
      <c r="J255" s="9">
        <v>76600</v>
      </c>
      <c r="K255" s="9">
        <v>0</v>
      </c>
      <c r="L255" s="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9">
        <v>0</v>
      </c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</row>
    <row r="256" spans="1:144" s="21" customFormat="1" ht="18" customHeight="1" hidden="1">
      <c r="A256" s="22"/>
      <c r="B256" s="23"/>
      <c r="C256" s="23" t="s">
        <v>52</v>
      </c>
      <c r="D256" s="24" t="s">
        <v>57</v>
      </c>
      <c r="E256" s="24"/>
      <c r="F256" s="24"/>
      <c r="G256" s="9">
        <v>160646</v>
      </c>
      <c r="H256" s="9">
        <v>160646</v>
      </c>
      <c r="I256" s="9">
        <v>160646</v>
      </c>
      <c r="J256" s="9">
        <v>160646</v>
      </c>
      <c r="K256" s="9">
        <v>0</v>
      </c>
      <c r="L256" s="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9">
        <v>0</v>
      </c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</row>
    <row r="257" spans="1:144" s="21" customFormat="1" ht="18" customHeight="1" hidden="1">
      <c r="A257" s="22"/>
      <c r="B257" s="23"/>
      <c r="C257" s="23">
        <v>4111</v>
      </c>
      <c r="D257" s="24" t="s">
        <v>57</v>
      </c>
      <c r="E257" s="24"/>
      <c r="F257" s="24"/>
      <c r="G257" s="9">
        <v>555</v>
      </c>
      <c r="H257" s="9">
        <v>555</v>
      </c>
      <c r="I257" s="9">
        <v>0</v>
      </c>
      <c r="J257" s="9">
        <v>0</v>
      </c>
      <c r="K257" s="9">
        <v>0</v>
      </c>
      <c r="L257" s="9">
        <v>0</v>
      </c>
      <c r="M257" s="69">
        <v>0</v>
      </c>
      <c r="N257" s="69">
        <v>555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9">
        <v>0</v>
      </c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</row>
    <row r="258" spans="1:144" s="21" customFormat="1" ht="18" customHeight="1" hidden="1">
      <c r="A258" s="22"/>
      <c r="B258" s="23"/>
      <c r="C258" s="23" t="s">
        <v>53</v>
      </c>
      <c r="D258" s="24" t="s">
        <v>90</v>
      </c>
      <c r="E258" s="24"/>
      <c r="F258" s="24"/>
      <c r="G258" s="9">
        <v>25908</v>
      </c>
      <c r="H258" s="9">
        <v>25908</v>
      </c>
      <c r="I258" s="9">
        <v>25908</v>
      </c>
      <c r="J258" s="9">
        <v>25908</v>
      </c>
      <c r="K258" s="9">
        <v>0</v>
      </c>
      <c r="L258" s="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9">
        <v>0</v>
      </c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</row>
    <row r="259" spans="1:144" s="21" customFormat="1" ht="18" customHeight="1" hidden="1">
      <c r="A259" s="22"/>
      <c r="B259" s="23"/>
      <c r="C259" s="23">
        <v>4121</v>
      </c>
      <c r="D259" s="24" t="s">
        <v>90</v>
      </c>
      <c r="E259" s="24"/>
      <c r="F259" s="24"/>
      <c r="G259" s="9">
        <v>90</v>
      </c>
      <c r="H259" s="9">
        <v>90</v>
      </c>
      <c r="I259" s="9">
        <v>0</v>
      </c>
      <c r="J259" s="9">
        <v>0</v>
      </c>
      <c r="K259" s="9">
        <v>0</v>
      </c>
      <c r="L259" s="9">
        <v>0</v>
      </c>
      <c r="M259" s="69">
        <v>0</v>
      </c>
      <c r="N259" s="69">
        <v>90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9">
        <v>0</v>
      </c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</row>
    <row r="260" spans="1:144" s="21" customFormat="1" ht="18" customHeight="1" hidden="1">
      <c r="A260" s="22"/>
      <c r="B260" s="23"/>
      <c r="C260" s="23">
        <v>4171</v>
      </c>
      <c r="D260" s="24" t="s">
        <v>58</v>
      </c>
      <c r="E260" s="24"/>
      <c r="F260" s="24"/>
      <c r="G260" s="9">
        <v>3650</v>
      </c>
      <c r="H260" s="9">
        <v>3650</v>
      </c>
      <c r="I260" s="9">
        <v>0</v>
      </c>
      <c r="J260" s="9">
        <v>0</v>
      </c>
      <c r="K260" s="9">
        <v>0</v>
      </c>
      <c r="L260" s="9">
        <v>0</v>
      </c>
      <c r="M260" s="69">
        <v>0</v>
      </c>
      <c r="N260" s="69">
        <v>3650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9">
        <v>0</v>
      </c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</row>
    <row r="261" spans="1:144" s="21" customFormat="1" ht="18" customHeight="1" hidden="1">
      <c r="A261" s="22"/>
      <c r="B261" s="23"/>
      <c r="C261" s="23" t="s">
        <v>73</v>
      </c>
      <c r="D261" s="24" t="s">
        <v>59</v>
      </c>
      <c r="E261" s="24"/>
      <c r="F261" s="24"/>
      <c r="G261" s="9">
        <v>38860</v>
      </c>
      <c r="H261" s="9">
        <v>38860</v>
      </c>
      <c r="I261" s="9">
        <v>38860</v>
      </c>
      <c r="J261" s="9">
        <v>0</v>
      </c>
      <c r="K261" s="9">
        <v>38860</v>
      </c>
      <c r="L261" s="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9">
        <v>0</v>
      </c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</row>
    <row r="262" spans="1:144" s="21" customFormat="1" ht="27" customHeight="1" hidden="1">
      <c r="A262" s="22"/>
      <c r="B262" s="23"/>
      <c r="C262" s="23" t="s">
        <v>79</v>
      </c>
      <c r="D262" s="24" t="s">
        <v>223</v>
      </c>
      <c r="E262" s="24"/>
      <c r="F262" s="24"/>
      <c r="G262" s="9">
        <v>500</v>
      </c>
      <c r="H262" s="9">
        <v>500</v>
      </c>
      <c r="I262" s="9">
        <v>500</v>
      </c>
      <c r="J262" s="9">
        <v>0</v>
      </c>
      <c r="K262" s="9">
        <v>500</v>
      </c>
      <c r="L262" s="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9">
        <v>0</v>
      </c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</row>
    <row r="263" spans="1:144" s="21" customFormat="1" ht="27" customHeight="1" hidden="1">
      <c r="A263" s="22"/>
      <c r="B263" s="23"/>
      <c r="C263" s="23" t="s">
        <v>80</v>
      </c>
      <c r="D263" s="24" t="s">
        <v>134</v>
      </c>
      <c r="E263" s="24"/>
      <c r="F263" s="24"/>
      <c r="G263" s="9">
        <v>1570</v>
      </c>
      <c r="H263" s="9">
        <v>1570</v>
      </c>
      <c r="I263" s="9">
        <v>1570</v>
      </c>
      <c r="J263" s="9">
        <v>0</v>
      </c>
      <c r="K263" s="9">
        <v>1570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</row>
    <row r="264" spans="1:144" s="21" customFormat="1" ht="18" customHeight="1" hidden="1">
      <c r="A264" s="22"/>
      <c r="B264" s="23"/>
      <c r="C264" s="23" t="s">
        <v>64</v>
      </c>
      <c r="D264" s="24" t="s">
        <v>67</v>
      </c>
      <c r="E264" s="24"/>
      <c r="F264" s="24"/>
      <c r="G264" s="9">
        <v>16650</v>
      </c>
      <c r="H264" s="9">
        <v>16650</v>
      </c>
      <c r="I264" s="9">
        <v>16650</v>
      </c>
      <c r="J264" s="9">
        <v>0</v>
      </c>
      <c r="K264" s="9">
        <v>16650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</row>
    <row r="265" spans="1:144" s="21" customFormat="1" ht="18" customHeight="1" hidden="1">
      <c r="A265" s="22"/>
      <c r="B265" s="23"/>
      <c r="C265" s="23" t="s">
        <v>65</v>
      </c>
      <c r="D265" s="24" t="s">
        <v>60</v>
      </c>
      <c r="E265" s="24"/>
      <c r="F265" s="24"/>
      <c r="G265" s="9">
        <v>2000</v>
      </c>
      <c r="H265" s="9">
        <v>2000</v>
      </c>
      <c r="I265" s="9">
        <v>2000</v>
      </c>
      <c r="J265" s="9">
        <v>0</v>
      </c>
      <c r="K265" s="9">
        <v>2000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</row>
    <row r="266" spans="1:144" s="21" customFormat="1" ht="18" customHeight="1" hidden="1">
      <c r="A266" s="22"/>
      <c r="B266" s="23"/>
      <c r="C266" s="23" t="s">
        <v>74</v>
      </c>
      <c r="D266" s="24" t="s">
        <v>91</v>
      </c>
      <c r="E266" s="24"/>
      <c r="F266" s="24"/>
      <c r="G266" s="9">
        <v>490</v>
      </c>
      <c r="H266" s="9">
        <v>490</v>
      </c>
      <c r="I266" s="9">
        <v>490</v>
      </c>
      <c r="J266" s="9">
        <v>0</v>
      </c>
      <c r="K266" s="9">
        <v>490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</row>
    <row r="267" spans="1:144" s="21" customFormat="1" ht="18" customHeight="1" hidden="1">
      <c r="A267" s="22"/>
      <c r="B267" s="23"/>
      <c r="C267" s="23" t="s">
        <v>70</v>
      </c>
      <c r="D267" s="42" t="s">
        <v>186</v>
      </c>
      <c r="E267" s="42"/>
      <c r="F267" s="42"/>
      <c r="G267" s="9">
        <v>6130</v>
      </c>
      <c r="H267" s="9">
        <v>6130</v>
      </c>
      <c r="I267" s="9">
        <v>6130</v>
      </c>
      <c r="J267" s="9">
        <v>0</v>
      </c>
      <c r="K267" s="9">
        <v>6130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</row>
    <row r="268" spans="1:144" s="21" customFormat="1" ht="18" customHeight="1" hidden="1">
      <c r="A268" s="22"/>
      <c r="B268" s="23"/>
      <c r="C268" s="23">
        <v>4301</v>
      </c>
      <c r="D268" s="42" t="s">
        <v>186</v>
      </c>
      <c r="E268" s="42"/>
      <c r="F268" s="42"/>
      <c r="G268" s="6">
        <v>920</v>
      </c>
      <c r="H268" s="6">
        <v>920</v>
      </c>
      <c r="I268" s="9">
        <v>0</v>
      </c>
      <c r="J268" s="9">
        <v>0</v>
      </c>
      <c r="K268" s="9">
        <v>0</v>
      </c>
      <c r="L268" s="9">
        <v>0</v>
      </c>
      <c r="M268" s="69">
        <v>0</v>
      </c>
      <c r="N268" s="69">
        <v>920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9">
        <v>0</v>
      </c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</row>
    <row r="269" spans="1:144" s="21" customFormat="1" ht="39" customHeight="1" hidden="1">
      <c r="A269" s="22"/>
      <c r="B269" s="23"/>
      <c r="C269" s="23" t="s">
        <v>77</v>
      </c>
      <c r="D269" s="24" t="s">
        <v>219</v>
      </c>
      <c r="E269" s="24"/>
      <c r="F269" s="24"/>
      <c r="G269" s="9">
        <v>1950</v>
      </c>
      <c r="H269" s="9">
        <v>1950</v>
      </c>
      <c r="I269" s="9">
        <v>1950</v>
      </c>
      <c r="J269" s="9">
        <v>0</v>
      </c>
      <c r="K269" s="9">
        <v>1950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</row>
    <row r="270" spans="1:144" s="21" customFormat="1" ht="39" customHeight="1" hidden="1">
      <c r="A270" s="22"/>
      <c r="B270" s="23"/>
      <c r="C270" s="23" t="s">
        <v>82</v>
      </c>
      <c r="D270" s="24" t="s">
        <v>224</v>
      </c>
      <c r="E270" s="24"/>
      <c r="F270" s="24"/>
      <c r="G270" s="9">
        <v>2000</v>
      </c>
      <c r="H270" s="9">
        <v>2000</v>
      </c>
      <c r="I270" s="9">
        <v>2000</v>
      </c>
      <c r="J270" s="9">
        <v>0</v>
      </c>
      <c r="K270" s="9">
        <v>2000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</row>
    <row r="271" spans="1:144" s="21" customFormat="1" ht="18" customHeight="1" hidden="1">
      <c r="A271" s="22"/>
      <c r="B271" s="23"/>
      <c r="C271" s="23" t="s">
        <v>75</v>
      </c>
      <c r="D271" s="24" t="s">
        <v>92</v>
      </c>
      <c r="E271" s="24"/>
      <c r="F271" s="24"/>
      <c r="G271" s="9">
        <v>2500</v>
      </c>
      <c r="H271" s="9">
        <v>2500</v>
      </c>
      <c r="I271" s="9">
        <v>2500</v>
      </c>
      <c r="J271" s="9">
        <v>0</v>
      </c>
      <c r="K271" s="9">
        <v>2500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</row>
    <row r="272" spans="1:144" s="21" customFormat="1" ht="18" customHeight="1" hidden="1">
      <c r="A272" s="22"/>
      <c r="B272" s="23"/>
      <c r="C272" s="23">
        <v>4421</v>
      </c>
      <c r="D272" s="24" t="s">
        <v>188</v>
      </c>
      <c r="E272" s="24"/>
      <c r="F272" s="24"/>
      <c r="G272" s="9">
        <v>14462</v>
      </c>
      <c r="H272" s="9">
        <v>14462</v>
      </c>
      <c r="I272" s="9">
        <v>0</v>
      </c>
      <c r="J272" s="9">
        <v>0</v>
      </c>
      <c r="K272" s="9">
        <v>0</v>
      </c>
      <c r="L272" s="9">
        <v>0</v>
      </c>
      <c r="M272" s="69">
        <v>0</v>
      </c>
      <c r="N272" s="69">
        <v>14462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9">
        <v>0</v>
      </c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</row>
    <row r="273" spans="1:144" s="21" customFormat="1" ht="18" customHeight="1" hidden="1">
      <c r="A273" s="22"/>
      <c r="B273" s="23"/>
      <c r="C273" s="23" t="s">
        <v>55</v>
      </c>
      <c r="D273" s="24" t="s">
        <v>62</v>
      </c>
      <c r="E273" s="24"/>
      <c r="F273" s="24"/>
      <c r="G273" s="9">
        <v>2800</v>
      </c>
      <c r="H273" s="9">
        <v>2800</v>
      </c>
      <c r="I273" s="9">
        <v>2800</v>
      </c>
      <c r="J273" s="9">
        <v>0</v>
      </c>
      <c r="K273" s="9">
        <v>2800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</row>
    <row r="274" spans="1:144" s="21" customFormat="1" ht="18" customHeight="1" hidden="1">
      <c r="A274" s="22"/>
      <c r="B274" s="23"/>
      <c r="C274" s="23" t="s">
        <v>127</v>
      </c>
      <c r="D274" s="24" t="s">
        <v>135</v>
      </c>
      <c r="E274" s="24"/>
      <c r="F274" s="24"/>
      <c r="G274" s="9">
        <v>56538</v>
      </c>
      <c r="H274" s="9">
        <v>56538</v>
      </c>
      <c r="I274" s="9">
        <v>56538</v>
      </c>
      <c r="J274" s="9">
        <v>0</v>
      </c>
      <c r="K274" s="9">
        <v>56538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</row>
    <row r="275" spans="1:144" s="21" customFormat="1" ht="25.5" hidden="1">
      <c r="A275" s="22"/>
      <c r="B275" s="23"/>
      <c r="C275" s="23" t="s">
        <v>76</v>
      </c>
      <c r="D275" s="24" t="s">
        <v>94</v>
      </c>
      <c r="E275" s="24"/>
      <c r="F275" s="24"/>
      <c r="G275" s="9">
        <v>300</v>
      </c>
      <c r="H275" s="9">
        <v>300</v>
      </c>
      <c r="I275" s="9">
        <v>300</v>
      </c>
      <c r="J275" s="9">
        <v>0</v>
      </c>
      <c r="K275" s="9">
        <v>300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</row>
    <row r="276" spans="1:144" s="21" customFormat="1" ht="18" customHeight="1" hidden="1">
      <c r="A276" s="22"/>
      <c r="B276" s="23">
        <v>80113</v>
      </c>
      <c r="C276" s="23"/>
      <c r="D276" s="24" t="s">
        <v>136</v>
      </c>
      <c r="E276" s="24">
        <f>E277</f>
        <v>0</v>
      </c>
      <c r="F276" s="24">
        <f>F277</f>
        <v>0</v>
      </c>
      <c r="G276" s="24">
        <f aca="true" t="shared" si="38" ref="G276:T276">G277</f>
        <v>95000</v>
      </c>
      <c r="H276" s="24">
        <f t="shared" si="38"/>
        <v>95000</v>
      </c>
      <c r="I276" s="24">
        <f t="shared" si="38"/>
        <v>95000</v>
      </c>
      <c r="J276" s="24">
        <f t="shared" si="38"/>
        <v>0</v>
      </c>
      <c r="K276" s="24">
        <f t="shared" si="38"/>
        <v>95000</v>
      </c>
      <c r="L276" s="24">
        <f t="shared" si="38"/>
        <v>0</v>
      </c>
      <c r="M276" s="24">
        <f t="shared" si="38"/>
        <v>0</v>
      </c>
      <c r="N276" s="24">
        <f t="shared" si="38"/>
        <v>0</v>
      </c>
      <c r="O276" s="24">
        <f t="shared" si="38"/>
        <v>0</v>
      </c>
      <c r="P276" s="24">
        <f t="shared" si="38"/>
        <v>0</v>
      </c>
      <c r="Q276" s="24">
        <f t="shared" si="38"/>
        <v>0</v>
      </c>
      <c r="R276" s="24">
        <f t="shared" si="38"/>
        <v>0</v>
      </c>
      <c r="S276" s="24">
        <f t="shared" si="38"/>
        <v>0</v>
      </c>
      <c r="T276" s="24">
        <f t="shared" si="38"/>
        <v>0</v>
      </c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</row>
    <row r="277" spans="1:144" s="21" customFormat="1" ht="18" customHeight="1" hidden="1">
      <c r="A277" s="22"/>
      <c r="B277" s="23"/>
      <c r="C277" s="23">
        <v>4300</v>
      </c>
      <c r="D277" s="24" t="s">
        <v>61</v>
      </c>
      <c r="E277" s="24"/>
      <c r="F277" s="24"/>
      <c r="G277" s="9">
        <v>95000</v>
      </c>
      <c r="H277" s="9">
        <v>95000</v>
      </c>
      <c r="I277" s="9">
        <v>95000</v>
      </c>
      <c r="J277" s="9">
        <v>0</v>
      </c>
      <c r="K277" s="9">
        <v>95000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</row>
    <row r="278" spans="1:144" s="21" customFormat="1" ht="26.25" customHeight="1" hidden="1">
      <c r="A278" s="22"/>
      <c r="B278" s="23" t="s">
        <v>35</v>
      </c>
      <c r="C278" s="23"/>
      <c r="D278" s="24" t="s">
        <v>40</v>
      </c>
      <c r="E278" s="24">
        <f>SUM(E279:E297)</f>
        <v>0</v>
      </c>
      <c r="F278" s="24">
        <f>SUM(F279:F297)</f>
        <v>0</v>
      </c>
      <c r="G278" s="24">
        <f aca="true" t="shared" si="39" ref="G278:N278">SUM(G279:G297)</f>
        <v>193079</v>
      </c>
      <c r="H278" s="9">
        <f t="shared" si="39"/>
        <v>193079</v>
      </c>
      <c r="I278" s="9">
        <f t="shared" si="39"/>
        <v>191617</v>
      </c>
      <c r="J278" s="9">
        <f t="shared" si="39"/>
        <v>163929</v>
      </c>
      <c r="K278" s="9">
        <f t="shared" si="39"/>
        <v>27688</v>
      </c>
      <c r="L278" s="9">
        <f t="shared" si="39"/>
        <v>0</v>
      </c>
      <c r="M278" s="9">
        <f t="shared" si="39"/>
        <v>1462</v>
      </c>
      <c r="N278" s="9">
        <f t="shared" si="39"/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</row>
    <row r="279" spans="1:144" s="21" customFormat="1" ht="26.25" customHeight="1" hidden="1">
      <c r="A279" s="22"/>
      <c r="B279" s="23"/>
      <c r="C279" s="23" t="s">
        <v>72</v>
      </c>
      <c r="D279" s="24" t="s">
        <v>222</v>
      </c>
      <c r="E279" s="24"/>
      <c r="F279" s="24"/>
      <c r="G279" s="9">
        <v>1462</v>
      </c>
      <c r="H279" s="9">
        <v>1462</v>
      </c>
      <c r="I279" s="9">
        <v>0</v>
      </c>
      <c r="J279" s="9">
        <v>0</v>
      </c>
      <c r="K279" s="9">
        <v>0</v>
      </c>
      <c r="L279" s="9">
        <v>0</v>
      </c>
      <c r="M279" s="69">
        <v>1462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9">
        <v>0</v>
      </c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</row>
    <row r="280" spans="1:144" s="21" customFormat="1" ht="18" customHeight="1" hidden="1">
      <c r="A280" s="22"/>
      <c r="B280" s="23"/>
      <c r="C280" s="23" t="s">
        <v>103</v>
      </c>
      <c r="D280" s="24" t="s">
        <v>88</v>
      </c>
      <c r="E280" s="24"/>
      <c r="F280" s="24"/>
      <c r="G280" s="9">
        <v>127400</v>
      </c>
      <c r="H280" s="9">
        <v>127400</v>
      </c>
      <c r="I280" s="9">
        <v>127400</v>
      </c>
      <c r="J280" s="9">
        <v>127400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</row>
    <row r="281" spans="1:144" s="21" customFormat="1" ht="18" customHeight="1" hidden="1">
      <c r="A281" s="22"/>
      <c r="B281" s="23"/>
      <c r="C281" s="23" t="s">
        <v>126</v>
      </c>
      <c r="D281" s="24" t="s">
        <v>89</v>
      </c>
      <c r="E281" s="24"/>
      <c r="F281" s="24"/>
      <c r="G281" s="9">
        <v>10500</v>
      </c>
      <c r="H281" s="9">
        <v>10500</v>
      </c>
      <c r="I281" s="9">
        <v>10500</v>
      </c>
      <c r="J281" s="9">
        <v>10500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</row>
    <row r="282" spans="1:144" s="21" customFormat="1" ht="18" customHeight="1" hidden="1">
      <c r="A282" s="22"/>
      <c r="B282" s="23"/>
      <c r="C282" s="23" t="s">
        <v>52</v>
      </c>
      <c r="D282" s="24" t="s">
        <v>57</v>
      </c>
      <c r="E282" s="24"/>
      <c r="F282" s="24"/>
      <c r="G282" s="9">
        <v>22126</v>
      </c>
      <c r="H282" s="9">
        <v>22126</v>
      </c>
      <c r="I282" s="9">
        <v>22126</v>
      </c>
      <c r="J282" s="9">
        <v>22126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</row>
    <row r="283" spans="1:144" s="21" customFormat="1" ht="18" customHeight="1" hidden="1">
      <c r="A283" s="22"/>
      <c r="B283" s="23"/>
      <c r="C283" s="23" t="s">
        <v>53</v>
      </c>
      <c r="D283" s="24" t="s">
        <v>90</v>
      </c>
      <c r="E283" s="24"/>
      <c r="F283" s="24"/>
      <c r="G283" s="9">
        <v>3403</v>
      </c>
      <c r="H283" s="9">
        <v>3403</v>
      </c>
      <c r="I283" s="9">
        <v>3403</v>
      </c>
      <c r="J283" s="9">
        <v>3403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</row>
    <row r="284" spans="1:144" s="21" customFormat="1" ht="18" customHeight="1" hidden="1">
      <c r="A284" s="22"/>
      <c r="B284" s="23"/>
      <c r="C284" s="23">
        <v>4170</v>
      </c>
      <c r="D284" s="24" t="s">
        <v>58</v>
      </c>
      <c r="E284" s="24"/>
      <c r="F284" s="24"/>
      <c r="G284" s="9">
        <v>500</v>
      </c>
      <c r="H284" s="9">
        <v>500</v>
      </c>
      <c r="I284" s="9">
        <v>500</v>
      </c>
      <c r="J284" s="9">
        <v>500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</row>
    <row r="285" spans="1:144" s="21" customFormat="1" ht="18" customHeight="1" hidden="1">
      <c r="A285" s="22"/>
      <c r="B285" s="23"/>
      <c r="C285" s="23" t="s">
        <v>73</v>
      </c>
      <c r="D285" s="24" t="s">
        <v>59</v>
      </c>
      <c r="E285" s="24"/>
      <c r="F285" s="24"/>
      <c r="G285" s="9">
        <v>10300</v>
      </c>
      <c r="H285" s="9">
        <v>10300</v>
      </c>
      <c r="I285" s="9">
        <v>10300</v>
      </c>
      <c r="J285" s="9">
        <v>0</v>
      </c>
      <c r="K285" s="9">
        <v>10300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</row>
    <row r="286" spans="1:144" s="21" customFormat="1" ht="27" customHeight="1" hidden="1">
      <c r="A286" s="22"/>
      <c r="B286" s="23"/>
      <c r="C286" s="23" t="s">
        <v>79</v>
      </c>
      <c r="D286" s="24" t="s">
        <v>223</v>
      </c>
      <c r="E286" s="24"/>
      <c r="F286" s="24"/>
      <c r="G286" s="9">
        <v>50</v>
      </c>
      <c r="H286" s="9">
        <v>50</v>
      </c>
      <c r="I286" s="9">
        <v>50</v>
      </c>
      <c r="J286" s="9">
        <v>0</v>
      </c>
      <c r="K286" s="9">
        <v>50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</row>
    <row r="287" spans="1:144" s="21" customFormat="1" ht="26.25" customHeight="1" hidden="1">
      <c r="A287" s="22"/>
      <c r="B287" s="23"/>
      <c r="C287" s="23" t="s">
        <v>80</v>
      </c>
      <c r="D287" s="24" t="s">
        <v>137</v>
      </c>
      <c r="E287" s="24"/>
      <c r="F287" s="24"/>
      <c r="G287" s="9">
        <v>300</v>
      </c>
      <c r="H287" s="9">
        <v>300</v>
      </c>
      <c r="I287" s="9">
        <v>300</v>
      </c>
      <c r="J287" s="9">
        <v>0</v>
      </c>
      <c r="K287" s="9">
        <v>300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</row>
    <row r="288" spans="1:144" s="21" customFormat="1" ht="18" customHeight="1" hidden="1">
      <c r="A288" s="22"/>
      <c r="B288" s="23"/>
      <c r="C288" s="23" t="s">
        <v>65</v>
      </c>
      <c r="D288" s="24" t="s">
        <v>60</v>
      </c>
      <c r="E288" s="24"/>
      <c r="F288" s="24"/>
      <c r="G288" s="9">
        <v>800</v>
      </c>
      <c r="H288" s="9">
        <v>800</v>
      </c>
      <c r="I288" s="9">
        <v>800</v>
      </c>
      <c r="J288" s="9">
        <v>0</v>
      </c>
      <c r="K288" s="9">
        <v>800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</row>
    <row r="289" spans="1:144" s="21" customFormat="1" ht="18" customHeight="1" hidden="1">
      <c r="A289" s="22"/>
      <c r="B289" s="23"/>
      <c r="C289" s="23" t="s">
        <v>74</v>
      </c>
      <c r="D289" s="24" t="s">
        <v>91</v>
      </c>
      <c r="E289" s="24"/>
      <c r="F289" s="24"/>
      <c r="G289" s="9">
        <v>280</v>
      </c>
      <c r="H289" s="9">
        <v>280</v>
      </c>
      <c r="I289" s="9">
        <v>280</v>
      </c>
      <c r="J289" s="9">
        <v>0</v>
      </c>
      <c r="K289" s="9">
        <v>280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</row>
    <row r="290" spans="1:144" s="21" customFormat="1" ht="18" customHeight="1" hidden="1">
      <c r="A290" s="22"/>
      <c r="B290" s="23"/>
      <c r="C290" s="23" t="s">
        <v>70</v>
      </c>
      <c r="D290" s="24" t="s">
        <v>61</v>
      </c>
      <c r="E290" s="24"/>
      <c r="F290" s="24"/>
      <c r="G290" s="9">
        <v>3770</v>
      </c>
      <c r="H290" s="9">
        <v>3770</v>
      </c>
      <c r="I290" s="9">
        <v>3770</v>
      </c>
      <c r="J290" s="9">
        <v>0</v>
      </c>
      <c r="K290" s="9">
        <v>3770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</row>
    <row r="291" spans="1:144" s="21" customFormat="1" ht="18" customHeight="1" hidden="1">
      <c r="A291" s="22"/>
      <c r="B291" s="23"/>
      <c r="C291" s="23">
        <v>4350</v>
      </c>
      <c r="D291" s="24" t="s">
        <v>225</v>
      </c>
      <c r="E291" s="24"/>
      <c r="F291" s="24"/>
      <c r="G291" s="9">
        <v>840</v>
      </c>
      <c r="H291" s="9">
        <v>840</v>
      </c>
      <c r="I291" s="9">
        <v>840</v>
      </c>
      <c r="J291" s="9">
        <v>0</v>
      </c>
      <c r="K291" s="9">
        <v>840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</row>
    <row r="292" spans="1:144" s="21" customFormat="1" ht="39" customHeight="1" hidden="1">
      <c r="A292" s="22"/>
      <c r="B292" s="23"/>
      <c r="C292" s="23" t="s">
        <v>77</v>
      </c>
      <c r="D292" s="24" t="s">
        <v>219</v>
      </c>
      <c r="E292" s="24"/>
      <c r="F292" s="24"/>
      <c r="G292" s="9">
        <v>765</v>
      </c>
      <c r="H292" s="9">
        <v>765</v>
      </c>
      <c r="I292" s="9">
        <v>765</v>
      </c>
      <c r="J292" s="9">
        <v>0</v>
      </c>
      <c r="K292" s="9">
        <v>765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</row>
    <row r="293" spans="1:144" s="21" customFormat="1" ht="38.25" hidden="1">
      <c r="A293" s="22"/>
      <c r="B293" s="23"/>
      <c r="C293" s="23" t="s">
        <v>82</v>
      </c>
      <c r="D293" s="24" t="s">
        <v>224</v>
      </c>
      <c r="E293" s="24"/>
      <c r="F293" s="24"/>
      <c r="G293" s="9">
        <v>2300</v>
      </c>
      <c r="H293" s="9">
        <v>2300</v>
      </c>
      <c r="I293" s="9">
        <v>2300</v>
      </c>
      <c r="J293" s="9">
        <v>0</v>
      </c>
      <c r="K293" s="9">
        <v>2300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</row>
    <row r="294" spans="1:144" s="21" customFormat="1" ht="18" customHeight="1" hidden="1">
      <c r="A294" s="22"/>
      <c r="B294" s="23"/>
      <c r="C294" s="23" t="s">
        <v>75</v>
      </c>
      <c r="D294" s="24" t="s">
        <v>92</v>
      </c>
      <c r="E294" s="24"/>
      <c r="F294" s="24"/>
      <c r="G294" s="9">
        <v>1800</v>
      </c>
      <c r="H294" s="9">
        <v>1800</v>
      </c>
      <c r="I294" s="9">
        <v>1800</v>
      </c>
      <c r="J294" s="9">
        <v>0</v>
      </c>
      <c r="K294" s="9">
        <v>1800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</row>
    <row r="295" spans="1:144" s="21" customFormat="1" ht="18" customHeight="1" hidden="1">
      <c r="A295" s="22"/>
      <c r="B295" s="23"/>
      <c r="C295" s="23" t="s">
        <v>55</v>
      </c>
      <c r="D295" s="24" t="s">
        <v>62</v>
      </c>
      <c r="E295" s="24"/>
      <c r="F295" s="24"/>
      <c r="G295" s="9">
        <v>44</v>
      </c>
      <c r="H295" s="9">
        <v>44</v>
      </c>
      <c r="I295" s="9">
        <v>44</v>
      </c>
      <c r="J295" s="9">
        <v>0</v>
      </c>
      <c r="K295" s="9">
        <v>44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</row>
    <row r="296" spans="1:144" s="21" customFormat="1" ht="18" customHeight="1" hidden="1">
      <c r="A296" s="22"/>
      <c r="B296" s="23"/>
      <c r="C296" s="23" t="s">
        <v>127</v>
      </c>
      <c r="D296" s="24" t="s">
        <v>135</v>
      </c>
      <c r="E296" s="24"/>
      <c r="F296" s="24"/>
      <c r="G296" s="9">
        <v>3939</v>
      </c>
      <c r="H296" s="9">
        <v>3939</v>
      </c>
      <c r="I296" s="9">
        <v>3939</v>
      </c>
      <c r="J296" s="9">
        <v>0</v>
      </c>
      <c r="K296" s="9">
        <v>3939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</row>
    <row r="297" spans="1:144" s="21" customFormat="1" ht="25.5" hidden="1">
      <c r="A297" s="22"/>
      <c r="B297" s="23"/>
      <c r="C297" s="23" t="s">
        <v>76</v>
      </c>
      <c r="D297" s="24" t="s">
        <v>138</v>
      </c>
      <c r="E297" s="24"/>
      <c r="F297" s="24"/>
      <c r="G297" s="9">
        <v>2500</v>
      </c>
      <c r="H297" s="9">
        <v>2500</v>
      </c>
      <c r="I297" s="9">
        <v>2500</v>
      </c>
      <c r="J297" s="9">
        <v>0</v>
      </c>
      <c r="K297" s="9">
        <v>2500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</row>
    <row r="298" spans="1:144" s="21" customFormat="1" ht="27.75" customHeight="1" hidden="1">
      <c r="A298" s="22"/>
      <c r="B298" s="23" t="s">
        <v>124</v>
      </c>
      <c r="C298" s="23"/>
      <c r="D298" s="24" t="s">
        <v>139</v>
      </c>
      <c r="E298" s="24">
        <f>E299+E300</f>
        <v>0</v>
      </c>
      <c r="F298" s="24">
        <f>F299+F300</f>
        <v>0</v>
      </c>
      <c r="G298" s="24">
        <f aca="true" t="shared" si="40" ref="G298:T298">SUM(G299:G300)</f>
        <v>30647</v>
      </c>
      <c r="H298" s="24">
        <f t="shared" si="40"/>
        <v>30647</v>
      </c>
      <c r="I298" s="24">
        <f t="shared" si="40"/>
        <v>30647</v>
      </c>
      <c r="J298" s="24">
        <f t="shared" si="40"/>
        <v>0</v>
      </c>
      <c r="K298" s="24">
        <f t="shared" si="40"/>
        <v>30647</v>
      </c>
      <c r="L298" s="24">
        <f t="shared" si="40"/>
        <v>0</v>
      </c>
      <c r="M298" s="24">
        <f t="shared" si="40"/>
        <v>0</v>
      </c>
      <c r="N298" s="24">
        <f t="shared" si="40"/>
        <v>0</v>
      </c>
      <c r="O298" s="24">
        <f t="shared" si="40"/>
        <v>0</v>
      </c>
      <c r="P298" s="24">
        <f t="shared" si="40"/>
        <v>0</v>
      </c>
      <c r="Q298" s="24">
        <f t="shared" si="40"/>
        <v>0</v>
      </c>
      <c r="R298" s="24">
        <f t="shared" si="40"/>
        <v>0</v>
      </c>
      <c r="S298" s="24">
        <f t="shared" si="40"/>
        <v>0</v>
      </c>
      <c r="T298" s="24">
        <f t="shared" si="40"/>
        <v>0</v>
      </c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</row>
    <row r="299" spans="1:144" s="21" customFormat="1" ht="18" customHeight="1" hidden="1">
      <c r="A299" s="22"/>
      <c r="B299" s="23"/>
      <c r="C299" s="23" t="s">
        <v>70</v>
      </c>
      <c r="D299" s="24" t="s">
        <v>61</v>
      </c>
      <c r="E299" s="24"/>
      <c r="F299" s="24"/>
      <c r="G299" s="9">
        <v>30647</v>
      </c>
      <c r="H299" s="9">
        <v>30647</v>
      </c>
      <c r="I299" s="9">
        <v>30647</v>
      </c>
      <c r="J299" s="9">
        <v>0</v>
      </c>
      <c r="K299" s="9">
        <v>30647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</row>
    <row r="300" spans="1:144" s="21" customFormat="1" ht="18" customHeight="1" hidden="1">
      <c r="A300" s="22"/>
      <c r="B300" s="23"/>
      <c r="C300" s="23" t="s">
        <v>75</v>
      </c>
      <c r="D300" s="24" t="s">
        <v>92</v>
      </c>
      <c r="E300" s="24"/>
      <c r="F300" s="24"/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</row>
    <row r="301" spans="1:144" s="21" customFormat="1" ht="18" customHeight="1" hidden="1">
      <c r="A301" s="22"/>
      <c r="B301" s="23">
        <v>80148</v>
      </c>
      <c r="C301" s="23"/>
      <c r="D301" s="24" t="s">
        <v>169</v>
      </c>
      <c r="E301" s="24">
        <f>SUM(E302:E314)</f>
        <v>0</v>
      </c>
      <c r="F301" s="24">
        <f>SUM(F302:F314)</f>
        <v>0</v>
      </c>
      <c r="G301" s="9">
        <f>SUM(G302:G314)</f>
        <v>234977</v>
      </c>
      <c r="H301" s="6">
        <f>SUM(H302:H314)</f>
        <v>234977</v>
      </c>
      <c r="I301" s="6">
        <f aca="true" t="shared" si="41" ref="I301:T301">SUM(I302:I314)</f>
        <v>233557</v>
      </c>
      <c r="J301" s="6">
        <f t="shared" si="41"/>
        <v>101928</v>
      </c>
      <c r="K301" s="6">
        <f t="shared" si="41"/>
        <v>131629</v>
      </c>
      <c r="L301" s="6">
        <f t="shared" si="41"/>
        <v>0</v>
      </c>
      <c r="M301" s="6">
        <f t="shared" si="41"/>
        <v>1420</v>
      </c>
      <c r="N301" s="6">
        <f t="shared" si="41"/>
        <v>0</v>
      </c>
      <c r="O301" s="6">
        <f t="shared" si="41"/>
        <v>0</v>
      </c>
      <c r="P301" s="6">
        <f t="shared" si="41"/>
        <v>0</v>
      </c>
      <c r="Q301" s="6">
        <f t="shared" si="41"/>
        <v>0</v>
      </c>
      <c r="R301" s="6">
        <f t="shared" si="41"/>
        <v>0</v>
      </c>
      <c r="S301" s="6">
        <f t="shared" si="41"/>
        <v>0</v>
      </c>
      <c r="T301" s="6">
        <f t="shared" si="41"/>
        <v>0</v>
      </c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</row>
    <row r="302" spans="1:144" s="21" customFormat="1" ht="25.5" customHeight="1" hidden="1">
      <c r="A302" s="22"/>
      <c r="B302" s="23"/>
      <c r="C302" s="23" t="s">
        <v>72</v>
      </c>
      <c r="D302" s="24" t="s">
        <v>222</v>
      </c>
      <c r="E302" s="24"/>
      <c r="F302" s="24"/>
      <c r="G302" s="9">
        <v>1420</v>
      </c>
      <c r="H302" s="9">
        <v>1420</v>
      </c>
      <c r="I302" s="9">
        <v>0</v>
      </c>
      <c r="J302" s="9">
        <v>0</v>
      </c>
      <c r="K302" s="9">
        <v>0</v>
      </c>
      <c r="L302" s="9">
        <v>0</v>
      </c>
      <c r="M302" s="69">
        <v>1420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9">
        <v>0</v>
      </c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</row>
    <row r="303" spans="1:144" s="21" customFormat="1" ht="18" customHeight="1" hidden="1">
      <c r="A303" s="22"/>
      <c r="B303" s="23"/>
      <c r="C303" s="23" t="s">
        <v>103</v>
      </c>
      <c r="D303" s="24" t="s">
        <v>88</v>
      </c>
      <c r="E303" s="24"/>
      <c r="F303" s="24"/>
      <c r="G303" s="9">
        <v>80243</v>
      </c>
      <c r="H303" s="9">
        <v>80243</v>
      </c>
      <c r="I303" s="9">
        <v>80243</v>
      </c>
      <c r="J303" s="9">
        <v>80243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</row>
    <row r="304" spans="1:144" s="21" customFormat="1" ht="18" customHeight="1" hidden="1">
      <c r="A304" s="22"/>
      <c r="B304" s="23"/>
      <c r="C304" s="23">
        <v>4040</v>
      </c>
      <c r="D304" s="24" t="s">
        <v>89</v>
      </c>
      <c r="E304" s="24"/>
      <c r="F304" s="24"/>
      <c r="G304" s="9">
        <v>6400</v>
      </c>
      <c r="H304" s="9">
        <v>6400</v>
      </c>
      <c r="I304" s="9">
        <v>6400</v>
      </c>
      <c r="J304" s="9">
        <v>6400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</row>
    <row r="305" spans="1:144" s="21" customFormat="1" ht="18" customHeight="1" hidden="1">
      <c r="A305" s="22"/>
      <c r="B305" s="23"/>
      <c r="C305" s="23" t="s">
        <v>52</v>
      </c>
      <c r="D305" s="24" t="s">
        <v>57</v>
      </c>
      <c r="E305" s="24"/>
      <c r="F305" s="24"/>
      <c r="G305" s="9">
        <v>13162</v>
      </c>
      <c r="H305" s="9">
        <v>13162</v>
      </c>
      <c r="I305" s="9">
        <v>13162</v>
      </c>
      <c r="J305" s="9">
        <v>13162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</row>
    <row r="306" spans="1:144" s="21" customFormat="1" ht="18" customHeight="1" hidden="1">
      <c r="A306" s="22"/>
      <c r="B306" s="23"/>
      <c r="C306" s="23" t="s">
        <v>53</v>
      </c>
      <c r="D306" s="24" t="s">
        <v>90</v>
      </c>
      <c r="E306" s="24"/>
      <c r="F306" s="24"/>
      <c r="G306" s="9">
        <v>2123</v>
      </c>
      <c r="H306" s="9">
        <v>2123</v>
      </c>
      <c r="I306" s="9">
        <v>2123</v>
      </c>
      <c r="J306" s="9">
        <v>2123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</row>
    <row r="307" spans="1:144" s="21" customFormat="1" ht="18" customHeight="1" hidden="1">
      <c r="A307" s="22"/>
      <c r="B307" s="23"/>
      <c r="C307" s="23">
        <v>4210</v>
      </c>
      <c r="D307" s="24" t="s">
        <v>59</v>
      </c>
      <c r="E307" s="24"/>
      <c r="F307" s="24"/>
      <c r="G307" s="9">
        <v>5000</v>
      </c>
      <c r="H307" s="9">
        <v>5000</v>
      </c>
      <c r="I307" s="9">
        <v>5000</v>
      </c>
      <c r="J307" s="9">
        <v>0</v>
      </c>
      <c r="K307" s="9">
        <v>5000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</row>
    <row r="308" spans="1:144" s="21" customFormat="1" ht="18" customHeight="1" hidden="1">
      <c r="A308" s="22"/>
      <c r="B308" s="23"/>
      <c r="C308" s="23">
        <v>4220</v>
      </c>
      <c r="D308" s="24" t="s">
        <v>133</v>
      </c>
      <c r="E308" s="24"/>
      <c r="F308" s="24"/>
      <c r="G308" s="9">
        <v>113000</v>
      </c>
      <c r="H308" s="9">
        <v>113000</v>
      </c>
      <c r="I308" s="9">
        <v>113000</v>
      </c>
      <c r="J308" s="9">
        <v>0</v>
      </c>
      <c r="K308" s="9">
        <v>113000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</row>
    <row r="309" spans="1:144" s="21" customFormat="1" ht="18" customHeight="1" hidden="1">
      <c r="A309" s="22"/>
      <c r="B309" s="23"/>
      <c r="C309" s="23">
        <v>4260</v>
      </c>
      <c r="D309" s="24" t="s">
        <v>67</v>
      </c>
      <c r="E309" s="24"/>
      <c r="F309" s="24"/>
      <c r="G309" s="9">
        <v>7300</v>
      </c>
      <c r="H309" s="9">
        <v>7300</v>
      </c>
      <c r="I309" s="9">
        <v>7300</v>
      </c>
      <c r="J309" s="9">
        <v>0</v>
      </c>
      <c r="K309" s="9">
        <v>7300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</row>
    <row r="310" spans="1:144" s="21" customFormat="1" ht="18" customHeight="1" hidden="1">
      <c r="A310" s="22"/>
      <c r="B310" s="23"/>
      <c r="C310" s="23">
        <v>4270</v>
      </c>
      <c r="D310" s="24" t="s">
        <v>60</v>
      </c>
      <c r="E310" s="24"/>
      <c r="F310" s="24"/>
      <c r="G310" s="9">
        <v>500</v>
      </c>
      <c r="H310" s="9">
        <v>500</v>
      </c>
      <c r="I310" s="9">
        <v>500</v>
      </c>
      <c r="J310" s="9">
        <v>0</v>
      </c>
      <c r="K310" s="9">
        <v>500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</row>
    <row r="311" spans="1:144" s="21" customFormat="1" ht="18" customHeight="1" hidden="1">
      <c r="A311" s="22"/>
      <c r="B311" s="23"/>
      <c r="C311" s="23">
        <v>4280</v>
      </c>
      <c r="D311" s="24" t="s">
        <v>91</v>
      </c>
      <c r="E311" s="24"/>
      <c r="F311" s="24"/>
      <c r="G311" s="9">
        <v>120</v>
      </c>
      <c r="H311" s="9">
        <v>120</v>
      </c>
      <c r="I311" s="9">
        <v>120</v>
      </c>
      <c r="J311" s="9">
        <v>0</v>
      </c>
      <c r="K311" s="9">
        <v>120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</row>
    <row r="312" spans="1:144" s="21" customFormat="1" ht="18" customHeight="1" hidden="1">
      <c r="A312" s="22"/>
      <c r="B312" s="23"/>
      <c r="C312" s="23">
        <v>4300</v>
      </c>
      <c r="D312" s="24" t="s">
        <v>61</v>
      </c>
      <c r="E312" s="24"/>
      <c r="F312" s="24"/>
      <c r="G312" s="9">
        <v>500</v>
      </c>
      <c r="H312" s="9">
        <v>500</v>
      </c>
      <c r="I312" s="9">
        <v>500</v>
      </c>
      <c r="J312" s="9">
        <v>0</v>
      </c>
      <c r="K312" s="9">
        <v>500</v>
      </c>
      <c r="L312" s="9"/>
      <c r="M312" s="9"/>
      <c r="N312" s="9"/>
      <c r="O312" s="9"/>
      <c r="P312" s="9"/>
      <c r="Q312" s="9"/>
      <c r="R312" s="9"/>
      <c r="S312" s="9"/>
      <c r="T312" s="9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</row>
    <row r="313" spans="1:144" s="21" customFormat="1" ht="18" customHeight="1" hidden="1">
      <c r="A313" s="22"/>
      <c r="B313" s="23"/>
      <c r="C313" s="23" t="s">
        <v>127</v>
      </c>
      <c r="D313" s="24" t="s">
        <v>135</v>
      </c>
      <c r="E313" s="24"/>
      <c r="F313" s="24"/>
      <c r="G313" s="9">
        <v>4709</v>
      </c>
      <c r="H313" s="9">
        <v>4709</v>
      </c>
      <c r="I313" s="9">
        <v>4709</v>
      </c>
      <c r="J313" s="9">
        <v>0</v>
      </c>
      <c r="K313" s="9">
        <v>4709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</row>
    <row r="314" spans="1:144" s="21" customFormat="1" ht="25.5" hidden="1">
      <c r="A314" s="22"/>
      <c r="B314" s="23"/>
      <c r="C314" s="23" t="s">
        <v>76</v>
      </c>
      <c r="D314" s="24" t="s">
        <v>138</v>
      </c>
      <c r="E314" s="24"/>
      <c r="F314" s="24"/>
      <c r="G314" s="9">
        <v>500</v>
      </c>
      <c r="H314" s="9">
        <v>500</v>
      </c>
      <c r="I314" s="9">
        <v>500</v>
      </c>
      <c r="J314" s="9">
        <v>0</v>
      </c>
      <c r="K314" s="9">
        <v>500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</row>
    <row r="315" spans="1:144" s="21" customFormat="1" ht="18" customHeight="1" hidden="1">
      <c r="A315" s="22"/>
      <c r="B315" s="23">
        <v>80195</v>
      </c>
      <c r="C315" s="23"/>
      <c r="D315" s="24" t="s">
        <v>7</v>
      </c>
      <c r="E315" s="24">
        <f>SUM(E316:E319)</f>
        <v>0</v>
      </c>
      <c r="F315" s="24">
        <f>SUM(F316:F319)</f>
        <v>0</v>
      </c>
      <c r="G315" s="24">
        <f>SUM(G316:G319)</f>
        <v>19195</v>
      </c>
      <c r="H315" s="24">
        <f>SUM(H316:H319)</f>
        <v>19195</v>
      </c>
      <c r="I315" s="24">
        <f>SUM(I316:I319)</f>
        <v>10000</v>
      </c>
      <c r="J315" s="24">
        <f aca="true" t="shared" si="42" ref="J315:T315">SUM(J316:J319)</f>
        <v>500</v>
      </c>
      <c r="K315" s="24">
        <f t="shared" si="42"/>
        <v>9500</v>
      </c>
      <c r="L315" s="24">
        <f t="shared" si="42"/>
        <v>0</v>
      </c>
      <c r="M315" s="24">
        <f t="shared" si="42"/>
        <v>9195</v>
      </c>
      <c r="N315" s="24">
        <f t="shared" si="42"/>
        <v>0</v>
      </c>
      <c r="O315" s="24">
        <f t="shared" si="42"/>
        <v>0</v>
      </c>
      <c r="P315" s="24">
        <f t="shared" si="42"/>
        <v>0</v>
      </c>
      <c r="Q315" s="24">
        <f t="shared" si="42"/>
        <v>0</v>
      </c>
      <c r="R315" s="24">
        <f t="shared" si="42"/>
        <v>0</v>
      </c>
      <c r="S315" s="24">
        <f t="shared" si="42"/>
        <v>0</v>
      </c>
      <c r="T315" s="24">
        <f t="shared" si="42"/>
        <v>0</v>
      </c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</row>
    <row r="316" spans="1:144" s="21" customFormat="1" ht="25.5" customHeight="1" hidden="1">
      <c r="A316" s="22"/>
      <c r="B316" s="23"/>
      <c r="C316" s="23">
        <v>3020</v>
      </c>
      <c r="D316" s="24" t="s">
        <v>222</v>
      </c>
      <c r="E316" s="24"/>
      <c r="F316" s="24"/>
      <c r="G316" s="9">
        <v>9195</v>
      </c>
      <c r="H316" s="33">
        <v>9195</v>
      </c>
      <c r="I316" s="33">
        <v>0</v>
      </c>
      <c r="J316" s="33">
        <v>0</v>
      </c>
      <c r="K316" s="33">
        <v>0</v>
      </c>
      <c r="L316" s="33">
        <v>0</v>
      </c>
      <c r="M316" s="45">
        <v>9195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33">
        <v>0</v>
      </c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</row>
    <row r="317" spans="1:144" s="21" customFormat="1" ht="18" customHeight="1" hidden="1">
      <c r="A317" s="22"/>
      <c r="B317" s="23"/>
      <c r="C317" s="23" t="s">
        <v>54</v>
      </c>
      <c r="D317" s="24" t="s">
        <v>58</v>
      </c>
      <c r="E317" s="24"/>
      <c r="F317" s="24"/>
      <c r="G317" s="21">
        <v>500</v>
      </c>
      <c r="H317" s="21">
        <v>500</v>
      </c>
      <c r="I317" s="21">
        <v>500</v>
      </c>
      <c r="J317" s="21">
        <v>500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</row>
    <row r="318" spans="1:144" s="21" customFormat="1" ht="18" customHeight="1" hidden="1">
      <c r="A318" s="22"/>
      <c r="B318" s="23"/>
      <c r="C318" s="23" t="s">
        <v>73</v>
      </c>
      <c r="D318" s="24" t="s">
        <v>59</v>
      </c>
      <c r="E318" s="24"/>
      <c r="F318" s="24"/>
      <c r="G318" s="9">
        <v>3000</v>
      </c>
      <c r="H318" s="9">
        <v>3000</v>
      </c>
      <c r="I318" s="9">
        <v>3000</v>
      </c>
      <c r="J318" s="9">
        <v>0</v>
      </c>
      <c r="K318" s="9">
        <v>3000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</row>
    <row r="319" spans="1:144" s="21" customFormat="1" ht="18" customHeight="1" hidden="1">
      <c r="A319" s="22"/>
      <c r="B319" s="23"/>
      <c r="C319" s="23" t="s">
        <v>70</v>
      </c>
      <c r="D319" s="24" t="s">
        <v>61</v>
      </c>
      <c r="E319" s="24"/>
      <c r="F319" s="24"/>
      <c r="G319" s="9">
        <v>6500</v>
      </c>
      <c r="H319" s="9">
        <v>6500</v>
      </c>
      <c r="I319" s="9">
        <v>6500</v>
      </c>
      <c r="J319" s="9">
        <v>0</v>
      </c>
      <c r="K319" s="9">
        <v>6500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</row>
    <row r="320" spans="1:144" s="43" customFormat="1" ht="10.5" customHeight="1">
      <c r="A320" s="44"/>
      <c r="B320" s="54"/>
      <c r="C320" s="54"/>
      <c r="D320" s="55"/>
      <c r="E320" s="55"/>
      <c r="F320" s="55"/>
      <c r="G320" s="80"/>
      <c r="H320" s="37"/>
      <c r="I320" s="37"/>
      <c r="J320" s="37"/>
      <c r="K320" s="37"/>
      <c r="L320" s="37"/>
      <c r="M320" s="37"/>
      <c r="N320" s="37"/>
      <c r="O320" s="37"/>
      <c r="P320" s="37"/>
      <c r="Q320" s="33"/>
      <c r="R320" s="21"/>
      <c r="S320" s="21"/>
      <c r="T320" s="21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</row>
    <row r="321" spans="1:144" s="21" customFormat="1" ht="21" customHeight="1">
      <c r="A321" s="18">
        <v>851</v>
      </c>
      <c r="B321" s="19"/>
      <c r="C321" s="19"/>
      <c r="D321" s="20" t="s">
        <v>145</v>
      </c>
      <c r="E321" s="20">
        <f>E322+E325+E346</f>
        <v>18844</v>
      </c>
      <c r="F321" s="20">
        <f>F322+F325+F346</f>
        <v>18844</v>
      </c>
      <c r="G321" s="90">
        <f aca="true" t="shared" si="43" ref="G321:T321">G322+G325+G346</f>
        <v>122000</v>
      </c>
      <c r="H321" s="20">
        <f t="shared" si="43"/>
        <v>122000</v>
      </c>
      <c r="I321" s="20">
        <f t="shared" si="43"/>
        <v>119700</v>
      </c>
      <c r="J321" s="20">
        <f t="shared" si="43"/>
        <v>48774</v>
      </c>
      <c r="K321" s="20">
        <f t="shared" si="43"/>
        <v>70926</v>
      </c>
      <c r="L321" s="20">
        <f t="shared" si="43"/>
        <v>2300</v>
      </c>
      <c r="M321" s="20">
        <f t="shared" si="43"/>
        <v>0</v>
      </c>
      <c r="N321" s="20">
        <f t="shared" si="43"/>
        <v>0</v>
      </c>
      <c r="O321" s="20">
        <f t="shared" si="43"/>
        <v>0</v>
      </c>
      <c r="P321" s="20">
        <f t="shared" si="43"/>
        <v>0</v>
      </c>
      <c r="Q321" s="20">
        <f t="shared" si="43"/>
        <v>0</v>
      </c>
      <c r="R321" s="20">
        <f t="shared" si="43"/>
        <v>0</v>
      </c>
      <c r="S321" s="20">
        <f t="shared" si="43"/>
        <v>0</v>
      </c>
      <c r="T321" s="20">
        <f t="shared" si="43"/>
        <v>0</v>
      </c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</row>
    <row r="322" spans="1:144" s="21" customFormat="1" ht="18" customHeight="1" hidden="1">
      <c r="A322" s="22"/>
      <c r="B322" s="23" t="s">
        <v>140</v>
      </c>
      <c r="C322" s="23"/>
      <c r="D322" s="24" t="s">
        <v>146</v>
      </c>
      <c r="E322" s="24"/>
      <c r="F322" s="24"/>
      <c r="G322" s="24">
        <f>G323+G324</f>
        <v>5000</v>
      </c>
      <c r="H322" s="24">
        <f aca="true" t="shared" si="44" ref="H322:T322">H324</f>
        <v>5000</v>
      </c>
      <c r="I322" s="24">
        <f t="shared" si="44"/>
        <v>5000</v>
      </c>
      <c r="J322" s="24">
        <f t="shared" si="44"/>
        <v>0</v>
      </c>
      <c r="K322" s="24">
        <f t="shared" si="44"/>
        <v>5000</v>
      </c>
      <c r="L322" s="24">
        <f t="shared" si="44"/>
        <v>0</v>
      </c>
      <c r="M322" s="24">
        <f t="shared" si="44"/>
        <v>0</v>
      </c>
      <c r="N322" s="24">
        <f t="shared" si="44"/>
        <v>0</v>
      </c>
      <c r="O322" s="24">
        <f t="shared" si="44"/>
        <v>0</v>
      </c>
      <c r="P322" s="24">
        <f t="shared" si="44"/>
        <v>0</v>
      </c>
      <c r="Q322" s="24">
        <f t="shared" si="44"/>
        <v>0</v>
      </c>
      <c r="R322" s="24">
        <f t="shared" si="44"/>
        <v>0</v>
      </c>
      <c r="S322" s="24">
        <f t="shared" si="44"/>
        <v>0</v>
      </c>
      <c r="T322" s="24">
        <f t="shared" si="44"/>
        <v>0</v>
      </c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</row>
    <row r="323" spans="1:144" s="21" customFormat="1" ht="18" customHeight="1" hidden="1">
      <c r="A323" s="22"/>
      <c r="B323" s="23"/>
      <c r="C323" s="23">
        <v>4210</v>
      </c>
      <c r="D323" s="24" t="s">
        <v>59</v>
      </c>
      <c r="E323" s="24"/>
      <c r="F323" s="24"/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</row>
    <row r="324" spans="1:144" s="21" customFormat="1" ht="18" customHeight="1" hidden="1">
      <c r="A324" s="22"/>
      <c r="B324" s="23"/>
      <c r="C324" s="23" t="s">
        <v>70</v>
      </c>
      <c r="D324" s="24" t="s">
        <v>61</v>
      </c>
      <c r="E324" s="24"/>
      <c r="F324" s="24"/>
      <c r="G324" s="9">
        <v>5000</v>
      </c>
      <c r="H324" s="9">
        <v>5000</v>
      </c>
      <c r="I324" s="9">
        <v>5000</v>
      </c>
      <c r="J324" s="9">
        <v>0</v>
      </c>
      <c r="K324" s="9">
        <v>5000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</row>
    <row r="325" spans="1:144" s="21" customFormat="1" ht="18" customHeight="1">
      <c r="A325" s="22"/>
      <c r="B325" s="23">
        <v>85154</v>
      </c>
      <c r="C325" s="23"/>
      <c r="D325" s="24" t="s">
        <v>147</v>
      </c>
      <c r="E325" s="24">
        <f>SUM(E326:E345)</f>
        <v>18844</v>
      </c>
      <c r="F325" s="24">
        <f>SUM(F326:F345)</f>
        <v>18844</v>
      </c>
      <c r="G325" s="9">
        <f aca="true" t="shared" si="45" ref="G325:T325">SUM(G326:G345)</f>
        <v>115000</v>
      </c>
      <c r="H325" s="33">
        <f t="shared" si="45"/>
        <v>115000</v>
      </c>
      <c r="I325" s="33">
        <f t="shared" si="45"/>
        <v>114700</v>
      </c>
      <c r="J325" s="33">
        <f t="shared" si="45"/>
        <v>48774</v>
      </c>
      <c r="K325" s="33">
        <f t="shared" si="45"/>
        <v>65926</v>
      </c>
      <c r="L325" s="33">
        <f t="shared" si="45"/>
        <v>300</v>
      </c>
      <c r="M325" s="33">
        <f t="shared" si="45"/>
        <v>0</v>
      </c>
      <c r="N325" s="33">
        <f t="shared" si="45"/>
        <v>0</v>
      </c>
      <c r="O325" s="33">
        <f t="shared" si="45"/>
        <v>0</v>
      </c>
      <c r="P325" s="33">
        <f t="shared" si="45"/>
        <v>0</v>
      </c>
      <c r="Q325" s="33">
        <f t="shared" si="45"/>
        <v>0</v>
      </c>
      <c r="R325" s="33">
        <f t="shared" si="45"/>
        <v>0</v>
      </c>
      <c r="S325" s="33">
        <f t="shared" si="45"/>
        <v>0</v>
      </c>
      <c r="T325" s="33">
        <f t="shared" si="45"/>
        <v>0</v>
      </c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</row>
    <row r="326" spans="1:144" s="21" customFormat="1" ht="39" customHeight="1" hidden="1">
      <c r="A326" s="22"/>
      <c r="B326" s="23"/>
      <c r="C326" s="23" t="s">
        <v>143</v>
      </c>
      <c r="D326" s="24" t="s">
        <v>148</v>
      </c>
      <c r="E326" s="24"/>
      <c r="F326" s="24"/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</row>
    <row r="327" spans="1:144" s="21" customFormat="1" ht="52.5" customHeight="1" hidden="1">
      <c r="A327" s="22"/>
      <c r="B327" s="23"/>
      <c r="C327" s="23">
        <v>2330</v>
      </c>
      <c r="D327" s="24" t="s">
        <v>191</v>
      </c>
      <c r="E327" s="24"/>
      <c r="F327" s="24"/>
      <c r="G327" s="9">
        <v>300</v>
      </c>
      <c r="H327" s="9">
        <v>300</v>
      </c>
      <c r="I327" s="9">
        <v>0</v>
      </c>
      <c r="J327" s="9">
        <v>0</v>
      </c>
      <c r="K327" s="9">
        <v>0</v>
      </c>
      <c r="L327" s="9">
        <v>300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9">
        <v>0</v>
      </c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</row>
    <row r="328" spans="1:144" s="21" customFormat="1" ht="18" customHeight="1">
      <c r="A328" s="22"/>
      <c r="B328" s="23"/>
      <c r="C328" s="23">
        <v>4010</v>
      </c>
      <c r="D328" s="24" t="s">
        <v>88</v>
      </c>
      <c r="E328" s="24"/>
      <c r="F328" s="24">
        <v>844</v>
      </c>
      <c r="G328" s="9">
        <v>14156</v>
      </c>
      <c r="H328" s="9">
        <v>14156</v>
      </c>
      <c r="I328" s="9">
        <v>14156</v>
      </c>
      <c r="J328" s="9">
        <v>14156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</row>
    <row r="329" spans="1:144" s="21" customFormat="1" ht="18" customHeight="1" hidden="1">
      <c r="A329" s="22"/>
      <c r="B329" s="23"/>
      <c r="C329" s="23">
        <v>4040</v>
      </c>
      <c r="D329" s="24" t="s">
        <v>89</v>
      </c>
      <c r="E329" s="24"/>
      <c r="F329" s="24"/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</row>
    <row r="330" spans="1:144" s="21" customFormat="1" ht="18" customHeight="1" hidden="1">
      <c r="A330" s="22"/>
      <c r="B330" s="23"/>
      <c r="C330" s="23">
        <v>4110</v>
      </c>
      <c r="D330" s="24" t="s">
        <v>57</v>
      </c>
      <c r="E330" s="24"/>
      <c r="F330" s="24"/>
      <c r="G330" s="9">
        <v>3900</v>
      </c>
      <c r="H330" s="9">
        <v>3900</v>
      </c>
      <c r="I330" s="9">
        <v>3900</v>
      </c>
      <c r="J330" s="9">
        <v>3900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</row>
    <row r="331" spans="1:144" s="21" customFormat="1" ht="18" customHeight="1" hidden="1">
      <c r="A331" s="22"/>
      <c r="B331" s="23"/>
      <c r="C331" s="23">
        <v>4120</v>
      </c>
      <c r="D331" s="24" t="s">
        <v>90</v>
      </c>
      <c r="E331" s="24"/>
      <c r="F331" s="24"/>
      <c r="G331" s="9">
        <v>368</v>
      </c>
      <c r="H331" s="9">
        <v>368</v>
      </c>
      <c r="I331" s="9">
        <v>368</v>
      </c>
      <c r="J331" s="9">
        <v>368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</row>
    <row r="332" spans="1:144" s="21" customFormat="1" ht="18" customHeight="1">
      <c r="A332" s="22"/>
      <c r="B332" s="23"/>
      <c r="C332" s="23" t="s">
        <v>54</v>
      </c>
      <c r="D332" s="24" t="s">
        <v>58</v>
      </c>
      <c r="E332" s="24">
        <v>18000</v>
      </c>
      <c r="F332" s="24"/>
      <c r="G332" s="9">
        <v>30350</v>
      </c>
      <c r="H332" s="9">
        <v>30350</v>
      </c>
      <c r="I332" s="9">
        <v>30350</v>
      </c>
      <c r="J332" s="9">
        <v>30350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</row>
    <row r="333" spans="1:144" s="21" customFormat="1" ht="18" customHeight="1">
      <c r="A333" s="22"/>
      <c r="B333" s="23"/>
      <c r="C333" s="23">
        <v>4210</v>
      </c>
      <c r="D333" s="24" t="s">
        <v>59</v>
      </c>
      <c r="E333" s="24"/>
      <c r="F333" s="24">
        <v>10000</v>
      </c>
      <c r="G333" s="9">
        <v>31482</v>
      </c>
      <c r="H333" s="9">
        <v>31482</v>
      </c>
      <c r="I333" s="9">
        <v>31482</v>
      </c>
      <c r="J333" s="9">
        <v>0</v>
      </c>
      <c r="K333" s="9">
        <v>31482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</row>
    <row r="334" spans="1:144" s="21" customFormat="1" ht="18" customHeight="1" hidden="1">
      <c r="A334" s="22"/>
      <c r="B334" s="23"/>
      <c r="C334" s="23">
        <v>4220</v>
      </c>
      <c r="D334" s="24" t="s">
        <v>133</v>
      </c>
      <c r="E334" s="24"/>
      <c r="F334" s="24"/>
      <c r="G334" s="9">
        <v>8000</v>
      </c>
      <c r="H334" s="9">
        <v>8000</v>
      </c>
      <c r="I334" s="9">
        <v>8000</v>
      </c>
      <c r="J334" s="9">
        <v>0</v>
      </c>
      <c r="K334" s="9">
        <v>8000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</row>
    <row r="335" spans="1:144" s="21" customFormat="1" ht="27" customHeight="1" hidden="1">
      <c r="A335" s="22"/>
      <c r="B335" s="23"/>
      <c r="C335" s="23" t="s">
        <v>80</v>
      </c>
      <c r="D335" s="24" t="s">
        <v>134</v>
      </c>
      <c r="E335" s="24"/>
      <c r="F335" s="24"/>
      <c r="G335" s="9">
        <v>800</v>
      </c>
      <c r="H335" s="9">
        <v>800</v>
      </c>
      <c r="I335" s="9">
        <v>800</v>
      </c>
      <c r="J335" s="9">
        <v>0</v>
      </c>
      <c r="K335" s="9">
        <v>800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</row>
    <row r="336" spans="1:144" s="21" customFormat="1" ht="18" customHeight="1" hidden="1">
      <c r="A336" s="22"/>
      <c r="B336" s="23"/>
      <c r="C336" s="23" t="s">
        <v>64</v>
      </c>
      <c r="D336" s="24" t="s">
        <v>67</v>
      </c>
      <c r="E336" s="24"/>
      <c r="F336" s="24"/>
      <c r="G336" s="9">
        <v>300</v>
      </c>
      <c r="H336" s="9">
        <v>300</v>
      </c>
      <c r="I336" s="9">
        <v>300</v>
      </c>
      <c r="J336" s="9">
        <v>0</v>
      </c>
      <c r="K336" s="9">
        <v>300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</row>
    <row r="337" spans="1:144" s="21" customFormat="1" ht="18" customHeight="1" hidden="1">
      <c r="A337" s="22"/>
      <c r="B337" s="23"/>
      <c r="C337" s="23">
        <v>4270</v>
      </c>
      <c r="D337" s="24" t="s">
        <v>60</v>
      </c>
      <c r="E337" s="24"/>
      <c r="F337" s="24"/>
      <c r="G337" s="9">
        <v>2000</v>
      </c>
      <c r="H337" s="9">
        <v>2000</v>
      </c>
      <c r="I337" s="9">
        <v>2000</v>
      </c>
      <c r="J337" s="9">
        <v>0</v>
      </c>
      <c r="K337" s="9">
        <v>2000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</row>
    <row r="338" spans="1:144" s="21" customFormat="1" ht="18" customHeight="1">
      <c r="A338" s="22"/>
      <c r="B338" s="23"/>
      <c r="C338" s="23">
        <v>4300</v>
      </c>
      <c r="D338" s="24" t="s">
        <v>61</v>
      </c>
      <c r="E338" s="24"/>
      <c r="F338" s="24">
        <v>8000</v>
      </c>
      <c r="G338" s="9">
        <v>17000</v>
      </c>
      <c r="H338" s="9">
        <v>17000</v>
      </c>
      <c r="I338" s="9">
        <v>17000</v>
      </c>
      <c r="J338" s="9">
        <v>0</v>
      </c>
      <c r="K338" s="9">
        <v>17000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</row>
    <row r="339" spans="1:144" s="21" customFormat="1" ht="38.25" hidden="1">
      <c r="A339" s="22"/>
      <c r="B339" s="23"/>
      <c r="C339" s="23" t="s">
        <v>82</v>
      </c>
      <c r="D339" s="24" t="s">
        <v>224</v>
      </c>
      <c r="E339" s="24"/>
      <c r="F339" s="24"/>
      <c r="G339" s="9">
        <v>1600</v>
      </c>
      <c r="H339" s="9">
        <v>1600</v>
      </c>
      <c r="I339" s="9">
        <v>1600</v>
      </c>
      <c r="J339" s="9">
        <v>0</v>
      </c>
      <c r="K339" s="9">
        <v>1600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</row>
    <row r="340" spans="1:144" s="21" customFormat="1" ht="25.5" hidden="1">
      <c r="A340" s="22"/>
      <c r="B340" s="23"/>
      <c r="C340" s="23">
        <v>4390</v>
      </c>
      <c r="D340" s="24" t="s">
        <v>170</v>
      </c>
      <c r="E340" s="24"/>
      <c r="F340" s="24"/>
      <c r="G340" s="9">
        <v>1000</v>
      </c>
      <c r="H340" s="9">
        <v>1000</v>
      </c>
      <c r="I340" s="9">
        <v>1000</v>
      </c>
      <c r="J340" s="9">
        <v>0</v>
      </c>
      <c r="K340" s="9">
        <v>1000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</row>
    <row r="341" spans="1:144" s="21" customFormat="1" ht="18" customHeight="1" hidden="1">
      <c r="A341" s="22"/>
      <c r="B341" s="23"/>
      <c r="C341" s="23">
        <v>4410</v>
      </c>
      <c r="D341" s="24" t="s">
        <v>92</v>
      </c>
      <c r="E341" s="24"/>
      <c r="F341" s="24"/>
      <c r="G341" s="9">
        <v>500</v>
      </c>
      <c r="H341" s="9">
        <v>500</v>
      </c>
      <c r="I341" s="9">
        <v>500</v>
      </c>
      <c r="J341" s="9">
        <v>0</v>
      </c>
      <c r="K341" s="9">
        <v>500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</row>
    <row r="342" spans="1:144" s="21" customFormat="1" ht="18" customHeight="1" hidden="1">
      <c r="A342" s="22"/>
      <c r="B342" s="23"/>
      <c r="C342" s="23">
        <v>4430</v>
      </c>
      <c r="D342" s="24" t="s">
        <v>62</v>
      </c>
      <c r="E342" s="24"/>
      <c r="F342" s="24"/>
      <c r="G342" s="9">
        <v>400</v>
      </c>
      <c r="H342" s="9">
        <v>400</v>
      </c>
      <c r="I342" s="9">
        <v>400</v>
      </c>
      <c r="J342" s="9">
        <v>0</v>
      </c>
      <c r="K342" s="9">
        <v>400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</row>
    <row r="343" spans="1:144" s="21" customFormat="1" ht="18" customHeight="1">
      <c r="A343" s="22"/>
      <c r="B343" s="23"/>
      <c r="C343" s="23">
        <v>4440</v>
      </c>
      <c r="D343" s="24" t="s">
        <v>135</v>
      </c>
      <c r="E343" s="24">
        <v>844</v>
      </c>
      <c r="F343" s="24"/>
      <c r="G343" s="9">
        <v>844</v>
      </c>
      <c r="H343" s="9">
        <v>844</v>
      </c>
      <c r="I343" s="9">
        <v>844</v>
      </c>
      <c r="J343" s="9">
        <v>0</v>
      </c>
      <c r="K343" s="9">
        <v>844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</row>
    <row r="344" spans="1:144" s="21" customFormat="1" ht="26.25" customHeight="1" hidden="1">
      <c r="A344" s="22"/>
      <c r="B344" s="23"/>
      <c r="C344" s="23">
        <v>4610</v>
      </c>
      <c r="D344" s="24" t="s">
        <v>68</v>
      </c>
      <c r="E344" s="24"/>
      <c r="F344" s="24"/>
      <c r="G344" s="9">
        <v>1000</v>
      </c>
      <c r="H344" s="9">
        <v>1000</v>
      </c>
      <c r="I344" s="9">
        <v>1000</v>
      </c>
      <c r="J344" s="9">
        <v>0</v>
      </c>
      <c r="K344" s="9">
        <v>1000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</row>
    <row r="345" spans="1:144" s="21" customFormat="1" ht="25.5" customHeight="1" hidden="1">
      <c r="A345" s="22"/>
      <c r="B345" s="23"/>
      <c r="C345" s="23">
        <v>4700</v>
      </c>
      <c r="D345" s="24" t="s">
        <v>94</v>
      </c>
      <c r="E345" s="24"/>
      <c r="F345" s="24"/>
      <c r="G345" s="9">
        <v>1000</v>
      </c>
      <c r="H345" s="9">
        <v>1000</v>
      </c>
      <c r="I345" s="9">
        <v>1000</v>
      </c>
      <c r="J345" s="9">
        <v>0</v>
      </c>
      <c r="K345" s="9">
        <v>1000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</row>
    <row r="346" spans="1:144" s="43" customFormat="1" ht="15.75" customHeight="1" hidden="1">
      <c r="A346" s="22"/>
      <c r="B346" s="23">
        <v>85158</v>
      </c>
      <c r="C346" s="23"/>
      <c r="D346" s="24" t="s">
        <v>185</v>
      </c>
      <c r="E346" s="24"/>
      <c r="F346" s="24"/>
      <c r="G346" s="9">
        <v>2000</v>
      </c>
      <c r="H346" s="9">
        <v>2000</v>
      </c>
      <c r="I346" s="9">
        <v>0</v>
      </c>
      <c r="J346" s="9">
        <v>0</v>
      </c>
      <c r="K346" s="9">
        <v>0</v>
      </c>
      <c r="L346" s="9">
        <v>2000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</row>
    <row r="347" spans="1:144" s="43" customFormat="1" ht="39" customHeight="1" hidden="1">
      <c r="A347" s="22"/>
      <c r="B347" s="23"/>
      <c r="C347" s="23" t="s">
        <v>143</v>
      </c>
      <c r="D347" s="24" t="s">
        <v>231</v>
      </c>
      <c r="E347" s="24"/>
      <c r="F347" s="24"/>
      <c r="G347" s="9">
        <v>2000</v>
      </c>
      <c r="H347" s="9">
        <v>2000</v>
      </c>
      <c r="I347" s="9">
        <v>0</v>
      </c>
      <c r="J347" s="9">
        <v>0</v>
      </c>
      <c r="K347" s="9">
        <v>0</v>
      </c>
      <c r="L347" s="9">
        <v>2000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</row>
    <row r="348" spans="1:144" s="43" customFormat="1" ht="10.5" customHeight="1">
      <c r="A348" s="44"/>
      <c r="B348" s="54"/>
      <c r="C348" s="54"/>
      <c r="D348" s="55"/>
      <c r="E348" s="55"/>
      <c r="F348" s="55"/>
      <c r="G348" s="80"/>
      <c r="H348" s="37"/>
      <c r="I348" s="37"/>
      <c r="J348" s="37"/>
      <c r="K348" s="37"/>
      <c r="L348" s="37"/>
      <c r="M348" s="37"/>
      <c r="N348" s="37"/>
      <c r="O348" s="37"/>
      <c r="P348" s="37"/>
      <c r="Q348" s="33"/>
      <c r="R348" s="21"/>
      <c r="S348" s="21"/>
      <c r="T348" s="21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</row>
    <row r="349" spans="1:144" s="21" customFormat="1" ht="21" customHeight="1">
      <c r="A349" s="18" t="s">
        <v>28</v>
      </c>
      <c r="B349" s="19"/>
      <c r="C349" s="19"/>
      <c r="D349" s="20" t="s">
        <v>149</v>
      </c>
      <c r="E349" s="20">
        <f>E350+E352+E370+E372+E375+E377+E380+E398+E404+E415</f>
        <v>50599</v>
      </c>
      <c r="F349" s="20">
        <f>F350+F352+F370+F372+F375+F377+F380+F398+F404+F415</f>
        <v>19555</v>
      </c>
      <c r="G349" s="90">
        <f aca="true" t="shared" si="46" ref="G349:T349">G350+G352+G370+G375+G380+G398+G404+G414+G415+G372+G377</f>
        <v>4002642</v>
      </c>
      <c r="H349" s="90">
        <f t="shared" si="46"/>
        <v>4002642</v>
      </c>
      <c r="I349" s="90">
        <f t="shared" si="46"/>
        <v>660545</v>
      </c>
      <c r="J349" s="90">
        <f t="shared" si="46"/>
        <v>545190</v>
      </c>
      <c r="K349" s="90">
        <f t="shared" si="46"/>
        <v>115355</v>
      </c>
      <c r="L349" s="90">
        <f t="shared" si="46"/>
        <v>3701</v>
      </c>
      <c r="M349" s="90">
        <f t="shared" si="46"/>
        <v>3338396</v>
      </c>
      <c r="N349" s="90">
        <f t="shared" si="46"/>
        <v>0</v>
      </c>
      <c r="O349" s="90">
        <f t="shared" si="46"/>
        <v>0</v>
      </c>
      <c r="P349" s="90">
        <f t="shared" si="46"/>
        <v>0</v>
      </c>
      <c r="Q349" s="90">
        <f t="shared" si="46"/>
        <v>0</v>
      </c>
      <c r="R349" s="90">
        <f t="shared" si="46"/>
        <v>0</v>
      </c>
      <c r="S349" s="90">
        <f t="shared" si="46"/>
        <v>0</v>
      </c>
      <c r="T349" s="90">
        <f t="shared" si="46"/>
        <v>0</v>
      </c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</row>
    <row r="350" spans="1:144" s="21" customFormat="1" ht="18" customHeight="1" hidden="1">
      <c r="A350" s="22"/>
      <c r="B350" s="23" t="s">
        <v>141</v>
      </c>
      <c r="C350" s="23"/>
      <c r="D350" s="24" t="s">
        <v>150</v>
      </c>
      <c r="E350" s="24"/>
      <c r="F350" s="24"/>
      <c r="G350" s="9">
        <f>G351</f>
        <v>52021</v>
      </c>
      <c r="H350" s="98">
        <f>H351</f>
        <v>52021</v>
      </c>
      <c r="I350" s="98">
        <f aca="true" t="shared" si="47" ref="I350:T350">I351</f>
        <v>52021</v>
      </c>
      <c r="J350" s="98">
        <f t="shared" si="47"/>
        <v>0</v>
      </c>
      <c r="K350" s="98">
        <f t="shared" si="47"/>
        <v>52021</v>
      </c>
      <c r="L350" s="98">
        <f t="shared" si="47"/>
        <v>0</v>
      </c>
      <c r="M350" s="98">
        <f t="shared" si="47"/>
        <v>0</v>
      </c>
      <c r="N350" s="98">
        <f t="shared" si="47"/>
        <v>0</v>
      </c>
      <c r="O350" s="98">
        <f t="shared" si="47"/>
        <v>0</v>
      </c>
      <c r="P350" s="98">
        <f t="shared" si="47"/>
        <v>0</v>
      </c>
      <c r="Q350" s="98">
        <f t="shared" si="47"/>
        <v>0</v>
      </c>
      <c r="R350" s="98">
        <f t="shared" si="47"/>
        <v>0</v>
      </c>
      <c r="S350" s="98">
        <f t="shared" si="47"/>
        <v>0</v>
      </c>
      <c r="T350" s="98">
        <f t="shared" si="47"/>
        <v>0</v>
      </c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</row>
    <row r="351" spans="1:144" s="21" customFormat="1" ht="18" customHeight="1" hidden="1">
      <c r="A351" s="22"/>
      <c r="B351" s="23"/>
      <c r="C351" s="23" t="s">
        <v>144</v>
      </c>
      <c r="D351" s="24" t="s">
        <v>232</v>
      </c>
      <c r="E351" s="24"/>
      <c r="F351" s="24"/>
      <c r="G351" s="9">
        <v>52021</v>
      </c>
      <c r="H351" s="9">
        <v>52021</v>
      </c>
      <c r="I351" s="9">
        <v>52021</v>
      </c>
      <c r="J351" s="9">
        <v>0</v>
      </c>
      <c r="K351" s="9">
        <v>52021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</row>
    <row r="352" spans="1:144" s="21" customFormat="1" ht="52.5" customHeight="1">
      <c r="A352" s="22"/>
      <c r="B352" s="23" t="s">
        <v>27</v>
      </c>
      <c r="C352" s="23"/>
      <c r="D352" s="1" t="s">
        <v>217</v>
      </c>
      <c r="E352" s="141">
        <f>SUM(E353:E369)</f>
        <v>49155</v>
      </c>
      <c r="F352" s="141">
        <f>SUM(F353:F369)</f>
        <v>155</v>
      </c>
      <c r="G352" s="24">
        <f>SUM(G353:G369)</f>
        <v>2863981</v>
      </c>
      <c r="H352" s="99">
        <f aca="true" t="shared" si="48" ref="H352:T352">SUM(H353:H369)</f>
        <v>2863981</v>
      </c>
      <c r="I352" s="99">
        <f t="shared" si="48"/>
        <v>180137</v>
      </c>
      <c r="J352" s="99">
        <f t="shared" si="48"/>
        <v>167499</v>
      </c>
      <c r="K352" s="99">
        <f t="shared" si="48"/>
        <v>12638</v>
      </c>
      <c r="L352" s="99">
        <f t="shared" si="48"/>
        <v>3357</v>
      </c>
      <c r="M352" s="99">
        <f t="shared" si="48"/>
        <v>2680487</v>
      </c>
      <c r="N352" s="99">
        <f t="shared" si="48"/>
        <v>0</v>
      </c>
      <c r="O352" s="99">
        <f t="shared" si="48"/>
        <v>0</v>
      </c>
      <c r="P352" s="99">
        <f t="shared" si="48"/>
        <v>0</v>
      </c>
      <c r="Q352" s="99">
        <f t="shared" si="48"/>
        <v>0</v>
      </c>
      <c r="R352" s="99">
        <f t="shared" si="48"/>
        <v>0</v>
      </c>
      <c r="S352" s="99">
        <f t="shared" si="48"/>
        <v>0</v>
      </c>
      <c r="T352" s="99">
        <f t="shared" si="48"/>
        <v>0</v>
      </c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</row>
    <row r="353" spans="1:144" s="21" customFormat="1" ht="79.5" customHeight="1" hidden="1">
      <c r="A353" s="22"/>
      <c r="B353" s="23"/>
      <c r="C353" s="23">
        <v>2910</v>
      </c>
      <c r="D353" s="24" t="s">
        <v>233</v>
      </c>
      <c r="E353" s="24"/>
      <c r="F353" s="24"/>
      <c r="G353" s="9">
        <v>3357</v>
      </c>
      <c r="H353" s="9">
        <v>3357</v>
      </c>
      <c r="I353" s="9">
        <v>0</v>
      </c>
      <c r="J353" s="9">
        <v>0</v>
      </c>
      <c r="K353" s="9">
        <v>0</v>
      </c>
      <c r="L353" s="9">
        <v>3357</v>
      </c>
      <c r="M353" s="69">
        <v>0</v>
      </c>
      <c r="N353" s="69">
        <v>0</v>
      </c>
      <c r="O353" s="69">
        <v>0</v>
      </c>
      <c r="P353" s="69">
        <v>0</v>
      </c>
      <c r="Q353" s="69">
        <v>0</v>
      </c>
      <c r="R353" s="69">
        <v>0</v>
      </c>
      <c r="S353" s="69">
        <v>0</v>
      </c>
      <c r="T353" s="9">
        <v>0</v>
      </c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</row>
    <row r="354" spans="1:144" s="21" customFormat="1" ht="27" customHeight="1" hidden="1">
      <c r="A354" s="22"/>
      <c r="B354" s="23"/>
      <c r="C354" s="23">
        <v>3020</v>
      </c>
      <c r="D354" s="24" t="s">
        <v>198</v>
      </c>
      <c r="E354" s="24"/>
      <c r="F354" s="24"/>
      <c r="G354" s="6">
        <v>438</v>
      </c>
      <c r="H354" s="6">
        <v>438</v>
      </c>
      <c r="I354" s="9">
        <v>0</v>
      </c>
      <c r="J354" s="9">
        <v>0</v>
      </c>
      <c r="K354" s="9">
        <v>0</v>
      </c>
      <c r="L354" s="9">
        <v>0</v>
      </c>
      <c r="M354" s="69">
        <v>438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9">
        <v>0</v>
      </c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</row>
    <row r="355" spans="1:144" s="21" customFormat="1" ht="18" customHeight="1">
      <c r="A355" s="22"/>
      <c r="B355" s="23"/>
      <c r="C355" s="23" t="s">
        <v>125</v>
      </c>
      <c r="D355" s="24" t="s">
        <v>128</v>
      </c>
      <c r="E355" s="24">
        <v>47573</v>
      </c>
      <c r="F355" s="24"/>
      <c r="G355" s="9">
        <v>2680049</v>
      </c>
      <c r="H355" s="9">
        <v>2680049</v>
      </c>
      <c r="I355" s="9">
        <v>0</v>
      </c>
      <c r="J355" s="9">
        <v>0</v>
      </c>
      <c r="K355" s="9">
        <v>0</v>
      </c>
      <c r="L355" s="9">
        <v>0</v>
      </c>
      <c r="M355" s="69">
        <v>2680049</v>
      </c>
      <c r="N355" s="69">
        <v>0</v>
      </c>
      <c r="O355" s="69"/>
      <c r="P355" s="69"/>
      <c r="Q355" s="9">
        <v>0</v>
      </c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</row>
    <row r="356" spans="1:144" s="21" customFormat="1" ht="18" customHeight="1" hidden="1">
      <c r="A356" s="22"/>
      <c r="B356" s="23"/>
      <c r="C356" s="23" t="s">
        <v>103</v>
      </c>
      <c r="D356" s="24" t="s">
        <v>88</v>
      </c>
      <c r="E356" s="24"/>
      <c r="F356" s="24"/>
      <c r="G356" s="9">
        <v>65730</v>
      </c>
      <c r="H356" s="9">
        <v>65730</v>
      </c>
      <c r="I356" s="9">
        <v>65730</v>
      </c>
      <c r="J356" s="9">
        <v>65730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</row>
    <row r="357" spans="1:144" s="21" customFormat="1" ht="18" customHeight="1" hidden="1">
      <c r="A357" s="22"/>
      <c r="B357" s="23"/>
      <c r="C357" s="23" t="s">
        <v>126</v>
      </c>
      <c r="D357" s="24" t="s">
        <v>89</v>
      </c>
      <c r="E357" s="24"/>
      <c r="F357" s="24"/>
      <c r="G357" s="9">
        <v>5023</v>
      </c>
      <c r="H357" s="9">
        <v>5023</v>
      </c>
      <c r="I357" s="9">
        <v>5023</v>
      </c>
      <c r="J357" s="9">
        <v>5023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</row>
    <row r="358" spans="1:144" s="21" customFormat="1" ht="18" customHeight="1" hidden="1">
      <c r="A358" s="22"/>
      <c r="B358" s="23"/>
      <c r="C358" s="23" t="s">
        <v>52</v>
      </c>
      <c r="D358" s="24" t="s">
        <v>57</v>
      </c>
      <c r="E358" s="24"/>
      <c r="F358" s="24"/>
      <c r="G358" s="9">
        <v>95123</v>
      </c>
      <c r="H358" s="9">
        <v>95123</v>
      </c>
      <c r="I358" s="9">
        <v>95123</v>
      </c>
      <c r="J358" s="9">
        <v>95123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</row>
    <row r="359" spans="1:144" s="21" customFormat="1" ht="18" customHeight="1" hidden="1">
      <c r="A359" s="22"/>
      <c r="B359" s="23"/>
      <c r="C359" s="23" t="s">
        <v>53</v>
      </c>
      <c r="D359" s="24" t="s">
        <v>90</v>
      </c>
      <c r="E359" s="24"/>
      <c r="F359" s="24"/>
      <c r="G359" s="9">
        <v>1623</v>
      </c>
      <c r="H359" s="9">
        <v>1623</v>
      </c>
      <c r="I359" s="9">
        <v>1623</v>
      </c>
      <c r="J359" s="9">
        <v>1623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</row>
    <row r="360" spans="1:144" s="21" customFormat="1" ht="18" customHeight="1">
      <c r="A360" s="22"/>
      <c r="B360" s="23"/>
      <c r="C360" s="23" t="s">
        <v>73</v>
      </c>
      <c r="D360" s="24" t="s">
        <v>59</v>
      </c>
      <c r="E360" s="24"/>
      <c r="F360" s="24">
        <v>155</v>
      </c>
      <c r="G360" s="9">
        <v>2845</v>
      </c>
      <c r="H360" s="9">
        <v>2845</v>
      </c>
      <c r="I360" s="9">
        <v>2845</v>
      </c>
      <c r="J360" s="9">
        <v>0</v>
      </c>
      <c r="K360" s="9">
        <v>2845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</row>
    <row r="361" spans="1:144" s="21" customFormat="1" ht="18" customHeight="1" hidden="1">
      <c r="A361" s="22"/>
      <c r="B361" s="23"/>
      <c r="C361" s="23">
        <v>4270</v>
      </c>
      <c r="D361" s="24" t="s">
        <v>60</v>
      </c>
      <c r="E361" s="24"/>
      <c r="F361" s="24"/>
      <c r="G361" s="9">
        <v>300</v>
      </c>
      <c r="H361" s="9">
        <v>300</v>
      </c>
      <c r="I361" s="9">
        <v>300</v>
      </c>
      <c r="J361" s="9">
        <v>0</v>
      </c>
      <c r="K361" s="9">
        <v>300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</row>
    <row r="362" spans="1:144" s="21" customFormat="1" ht="18" customHeight="1" hidden="1">
      <c r="A362" s="22"/>
      <c r="B362" s="23"/>
      <c r="C362" s="23">
        <v>4280</v>
      </c>
      <c r="D362" s="24" t="s">
        <v>91</v>
      </c>
      <c r="E362" s="24"/>
      <c r="F362" s="24"/>
      <c r="G362" s="9">
        <v>100</v>
      </c>
      <c r="H362" s="9">
        <v>100</v>
      </c>
      <c r="I362" s="9">
        <v>100</v>
      </c>
      <c r="J362" s="9">
        <v>0</v>
      </c>
      <c r="K362" s="9">
        <v>100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</row>
    <row r="363" spans="1:144" s="21" customFormat="1" ht="18" customHeight="1">
      <c r="A363" s="22"/>
      <c r="B363" s="23"/>
      <c r="C363" s="23" t="s">
        <v>70</v>
      </c>
      <c r="D363" s="24" t="s">
        <v>61</v>
      </c>
      <c r="E363" s="24">
        <v>1427</v>
      </c>
      <c r="F363" s="24"/>
      <c r="G363" s="9">
        <v>3664</v>
      </c>
      <c r="H363" s="9">
        <v>3664</v>
      </c>
      <c r="I363" s="9">
        <v>3664</v>
      </c>
      <c r="J363" s="9">
        <v>0</v>
      </c>
      <c r="K363" s="9">
        <v>3664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</row>
    <row r="364" spans="1:144" s="21" customFormat="1" ht="39" customHeight="1" hidden="1">
      <c r="A364" s="22"/>
      <c r="B364" s="23"/>
      <c r="C364" s="23" t="s">
        <v>82</v>
      </c>
      <c r="D364" s="24" t="s">
        <v>224</v>
      </c>
      <c r="E364" s="24"/>
      <c r="F364" s="24"/>
      <c r="G364" s="9">
        <v>1560</v>
      </c>
      <c r="H364" s="9">
        <v>1560</v>
      </c>
      <c r="I364" s="9">
        <v>1560</v>
      </c>
      <c r="J364" s="9">
        <v>0</v>
      </c>
      <c r="K364" s="9">
        <v>1560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</row>
    <row r="365" spans="1:144" s="21" customFormat="1" ht="18" customHeight="1" hidden="1">
      <c r="A365" s="22"/>
      <c r="B365" s="23"/>
      <c r="C365" s="23" t="s">
        <v>75</v>
      </c>
      <c r="D365" s="24" t="s">
        <v>92</v>
      </c>
      <c r="E365" s="24"/>
      <c r="F365" s="24"/>
      <c r="G365" s="9">
        <v>400</v>
      </c>
      <c r="H365" s="9">
        <v>400</v>
      </c>
      <c r="I365" s="9">
        <v>400</v>
      </c>
      <c r="J365" s="9">
        <v>0</v>
      </c>
      <c r="K365" s="9">
        <v>400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</row>
    <row r="366" spans="1:144" s="21" customFormat="1" ht="18" customHeight="1">
      <c r="A366" s="22"/>
      <c r="B366" s="23"/>
      <c r="C366" s="23" t="s">
        <v>127</v>
      </c>
      <c r="D366" s="24" t="s">
        <v>135</v>
      </c>
      <c r="E366" s="24">
        <v>155</v>
      </c>
      <c r="F366" s="24"/>
      <c r="G366" s="9">
        <v>2325</v>
      </c>
      <c r="H366" s="9">
        <v>2325</v>
      </c>
      <c r="I366" s="9">
        <v>2325</v>
      </c>
      <c r="J366" s="9">
        <v>0</v>
      </c>
      <c r="K366" s="9">
        <v>2325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</row>
    <row r="367" spans="1:144" s="21" customFormat="1" ht="79.5" customHeight="1" hidden="1">
      <c r="A367" s="22"/>
      <c r="B367" s="23"/>
      <c r="C367" s="23">
        <v>4560</v>
      </c>
      <c r="D367" s="33" t="s">
        <v>234</v>
      </c>
      <c r="E367" s="33"/>
      <c r="F367" s="33"/>
      <c r="G367" s="9">
        <v>624</v>
      </c>
      <c r="H367" s="9">
        <v>624</v>
      </c>
      <c r="I367" s="9">
        <v>624</v>
      </c>
      <c r="J367" s="9">
        <v>0</v>
      </c>
      <c r="K367" s="9">
        <v>624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</row>
    <row r="368" spans="1:144" s="21" customFormat="1" ht="25.5" hidden="1">
      <c r="A368" s="22"/>
      <c r="B368" s="23"/>
      <c r="C368" s="23">
        <v>4610</v>
      </c>
      <c r="D368" s="33" t="s">
        <v>68</v>
      </c>
      <c r="E368" s="33"/>
      <c r="F368" s="33"/>
      <c r="G368" s="9">
        <v>320</v>
      </c>
      <c r="H368" s="9">
        <v>320</v>
      </c>
      <c r="I368" s="9">
        <v>320</v>
      </c>
      <c r="J368" s="9">
        <v>0</v>
      </c>
      <c r="K368" s="9">
        <v>320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</row>
    <row r="369" spans="1:144" s="21" customFormat="1" ht="25.5" hidden="1">
      <c r="A369" s="22"/>
      <c r="B369" s="23"/>
      <c r="C369" s="23" t="s">
        <v>76</v>
      </c>
      <c r="D369" s="24" t="s">
        <v>94</v>
      </c>
      <c r="E369" s="24"/>
      <c r="F369" s="24"/>
      <c r="G369" s="9">
        <v>500</v>
      </c>
      <c r="H369" s="9">
        <v>500</v>
      </c>
      <c r="I369" s="9">
        <v>500</v>
      </c>
      <c r="J369" s="9">
        <v>0</v>
      </c>
      <c r="K369" s="9">
        <v>500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</row>
    <row r="370" spans="1:144" s="21" customFormat="1" ht="74.25" customHeight="1">
      <c r="A370" s="22"/>
      <c r="B370" s="23" t="s">
        <v>29</v>
      </c>
      <c r="C370" s="23"/>
      <c r="D370" s="42" t="s">
        <v>235</v>
      </c>
      <c r="E370" s="42">
        <f>E371</f>
        <v>300</v>
      </c>
      <c r="F370" s="42">
        <f>F371</f>
        <v>0</v>
      </c>
      <c r="G370" s="24">
        <f aca="true" t="shared" si="49" ref="G370:L370">G371</f>
        <v>29400</v>
      </c>
      <c r="H370" s="24">
        <f t="shared" si="49"/>
        <v>29400</v>
      </c>
      <c r="I370" s="24">
        <f t="shared" si="49"/>
        <v>29400</v>
      </c>
      <c r="J370" s="24">
        <f t="shared" si="49"/>
        <v>29400</v>
      </c>
      <c r="K370" s="24">
        <f t="shared" si="49"/>
        <v>0</v>
      </c>
      <c r="L370" s="24">
        <f t="shared" si="49"/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</row>
    <row r="371" spans="1:144" s="21" customFormat="1" ht="18" customHeight="1">
      <c r="A371" s="22"/>
      <c r="B371" s="23"/>
      <c r="C371" s="23">
        <v>4130</v>
      </c>
      <c r="D371" s="24" t="s">
        <v>151</v>
      </c>
      <c r="E371" s="24">
        <v>300</v>
      </c>
      <c r="F371" s="24"/>
      <c r="G371" s="9">
        <v>29400</v>
      </c>
      <c r="H371" s="9">
        <v>29400</v>
      </c>
      <c r="I371" s="9">
        <v>29400</v>
      </c>
      <c r="J371" s="9">
        <v>29400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</row>
    <row r="372" spans="1:144" s="21" customFormat="1" ht="41.25" customHeight="1">
      <c r="A372" s="22"/>
      <c r="B372" s="23" t="s">
        <v>30</v>
      </c>
      <c r="C372" s="23"/>
      <c r="D372" s="24" t="s">
        <v>206</v>
      </c>
      <c r="E372" s="24">
        <f>E373+E374</f>
        <v>0</v>
      </c>
      <c r="F372" s="24">
        <f>F373+F374</f>
        <v>19200</v>
      </c>
      <c r="G372" s="24">
        <f aca="true" t="shared" si="50" ref="G372:T372">G373+G374</f>
        <v>130621</v>
      </c>
      <c r="H372" s="24">
        <f t="shared" si="50"/>
        <v>130621</v>
      </c>
      <c r="I372" s="24">
        <f t="shared" si="50"/>
        <v>5000</v>
      </c>
      <c r="J372" s="24">
        <f t="shared" si="50"/>
        <v>0</v>
      </c>
      <c r="K372" s="24">
        <f t="shared" si="50"/>
        <v>5000</v>
      </c>
      <c r="L372" s="24">
        <f t="shared" si="50"/>
        <v>0</v>
      </c>
      <c r="M372" s="24">
        <f t="shared" si="50"/>
        <v>125621</v>
      </c>
      <c r="N372" s="24">
        <f t="shared" si="50"/>
        <v>0</v>
      </c>
      <c r="O372" s="24">
        <f t="shared" si="50"/>
        <v>0</v>
      </c>
      <c r="P372" s="24">
        <f t="shared" si="50"/>
        <v>0</v>
      </c>
      <c r="Q372" s="24">
        <f t="shared" si="50"/>
        <v>0</v>
      </c>
      <c r="R372" s="24">
        <f t="shared" si="50"/>
        <v>0</v>
      </c>
      <c r="S372" s="24">
        <f t="shared" si="50"/>
        <v>0</v>
      </c>
      <c r="T372" s="24">
        <f t="shared" si="50"/>
        <v>0</v>
      </c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</row>
    <row r="373" spans="1:144" s="21" customFormat="1" ht="18" customHeight="1">
      <c r="A373" s="22"/>
      <c r="B373" s="23"/>
      <c r="C373" s="23">
        <v>3110</v>
      </c>
      <c r="D373" s="24" t="s">
        <v>128</v>
      </c>
      <c r="E373" s="24"/>
      <c r="F373" s="24">
        <v>19200</v>
      </c>
      <c r="G373" s="9">
        <v>125621</v>
      </c>
      <c r="H373" s="9">
        <v>125621</v>
      </c>
      <c r="I373" s="9">
        <v>0</v>
      </c>
      <c r="J373" s="9">
        <v>0</v>
      </c>
      <c r="K373" s="9">
        <v>0</v>
      </c>
      <c r="L373" s="9">
        <v>0</v>
      </c>
      <c r="M373" s="69">
        <v>125621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9">
        <v>0</v>
      </c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</row>
    <row r="374" spans="1:144" s="21" customFormat="1" ht="18" customHeight="1" hidden="1">
      <c r="A374" s="22"/>
      <c r="B374" s="23"/>
      <c r="C374" s="23">
        <v>4300</v>
      </c>
      <c r="D374" s="24" t="s">
        <v>61</v>
      </c>
      <c r="E374" s="24"/>
      <c r="F374" s="24"/>
      <c r="G374" s="9">
        <v>5000</v>
      </c>
      <c r="H374" s="9">
        <v>5000</v>
      </c>
      <c r="I374" s="9">
        <v>5000</v>
      </c>
      <c r="J374" s="9">
        <v>0</v>
      </c>
      <c r="K374" s="9">
        <v>5000</v>
      </c>
      <c r="L374" s="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9">
        <v>0</v>
      </c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</row>
    <row r="375" spans="1:144" s="21" customFormat="1" ht="18" customHeight="1" hidden="1">
      <c r="A375" s="22"/>
      <c r="B375" s="23" t="s">
        <v>142</v>
      </c>
      <c r="C375" s="23"/>
      <c r="D375" s="24" t="s">
        <v>152</v>
      </c>
      <c r="E375" s="24"/>
      <c r="F375" s="24"/>
      <c r="G375" s="24">
        <f aca="true" t="shared" si="51" ref="G375:L375">G376</f>
        <v>275000</v>
      </c>
      <c r="H375" s="24">
        <f t="shared" si="51"/>
        <v>275000</v>
      </c>
      <c r="I375" s="24">
        <f t="shared" si="51"/>
        <v>0</v>
      </c>
      <c r="J375" s="24">
        <f t="shared" si="51"/>
        <v>0</v>
      </c>
      <c r="K375" s="24">
        <f t="shared" si="51"/>
        <v>0</v>
      </c>
      <c r="L375" s="24">
        <f t="shared" si="51"/>
        <v>0</v>
      </c>
      <c r="M375" s="70">
        <v>275000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24">
        <v>0</v>
      </c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</row>
    <row r="376" spans="1:144" s="21" customFormat="1" ht="18" customHeight="1" hidden="1">
      <c r="A376" s="22"/>
      <c r="B376" s="23"/>
      <c r="C376" s="23">
        <v>3110</v>
      </c>
      <c r="D376" s="24" t="s">
        <v>128</v>
      </c>
      <c r="E376" s="24"/>
      <c r="F376" s="24"/>
      <c r="G376" s="9">
        <v>275000</v>
      </c>
      <c r="H376" s="9">
        <v>275000</v>
      </c>
      <c r="I376" s="9">
        <v>0</v>
      </c>
      <c r="J376" s="9">
        <v>0</v>
      </c>
      <c r="K376" s="9">
        <v>0</v>
      </c>
      <c r="L376" s="9">
        <v>0</v>
      </c>
      <c r="M376" s="69">
        <v>275000</v>
      </c>
      <c r="N376" s="69">
        <v>0</v>
      </c>
      <c r="O376" s="69">
        <v>0</v>
      </c>
      <c r="P376" s="69">
        <v>0</v>
      </c>
      <c r="Q376" s="69">
        <v>0</v>
      </c>
      <c r="R376" s="69">
        <v>0</v>
      </c>
      <c r="S376" s="69">
        <v>0</v>
      </c>
      <c r="T376" s="9">
        <v>0</v>
      </c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</row>
    <row r="377" spans="1:144" s="21" customFormat="1" ht="18" customHeight="1">
      <c r="A377" s="22"/>
      <c r="B377" s="23">
        <v>85216</v>
      </c>
      <c r="C377" s="23"/>
      <c r="D377" s="24" t="s">
        <v>190</v>
      </c>
      <c r="E377" s="24">
        <f>E378+E379</f>
        <v>944</v>
      </c>
      <c r="F377" s="24">
        <f aca="true" t="shared" si="52" ref="F377:T377">F378+F379</f>
        <v>0</v>
      </c>
      <c r="G377" s="24">
        <f t="shared" si="52"/>
        <v>126944</v>
      </c>
      <c r="H377" s="24">
        <f t="shared" si="52"/>
        <v>126944</v>
      </c>
      <c r="I377" s="24">
        <f t="shared" si="52"/>
        <v>0</v>
      </c>
      <c r="J377" s="24">
        <f t="shared" si="52"/>
        <v>0</v>
      </c>
      <c r="K377" s="24">
        <f t="shared" si="52"/>
        <v>0</v>
      </c>
      <c r="L377" s="24">
        <f t="shared" si="52"/>
        <v>344</v>
      </c>
      <c r="M377" s="24">
        <f t="shared" si="52"/>
        <v>126600</v>
      </c>
      <c r="N377" s="24">
        <f t="shared" si="52"/>
        <v>0</v>
      </c>
      <c r="O377" s="24">
        <f t="shared" si="52"/>
        <v>0</v>
      </c>
      <c r="P377" s="24">
        <f t="shared" si="52"/>
        <v>0</v>
      </c>
      <c r="Q377" s="24">
        <f t="shared" si="52"/>
        <v>0</v>
      </c>
      <c r="R377" s="24">
        <f t="shared" si="52"/>
        <v>0</v>
      </c>
      <c r="S377" s="24">
        <f t="shared" si="52"/>
        <v>0</v>
      </c>
      <c r="T377" s="24">
        <f t="shared" si="52"/>
        <v>0</v>
      </c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</row>
    <row r="378" spans="1:144" s="21" customFormat="1" ht="78.75" customHeight="1">
      <c r="A378" s="22"/>
      <c r="B378" s="23"/>
      <c r="C378" s="23">
        <v>2910</v>
      </c>
      <c r="D378" s="24" t="s">
        <v>233</v>
      </c>
      <c r="E378" s="24">
        <v>344</v>
      </c>
      <c r="F378" s="24"/>
      <c r="G378" s="24">
        <v>344</v>
      </c>
      <c r="H378" s="24">
        <v>344</v>
      </c>
      <c r="I378" s="24">
        <v>0</v>
      </c>
      <c r="J378" s="24">
        <v>0</v>
      </c>
      <c r="K378" s="24">
        <v>0</v>
      </c>
      <c r="L378" s="24">
        <v>344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24">
        <v>0</v>
      </c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</row>
    <row r="379" spans="1:144" s="21" customFormat="1" ht="18" customHeight="1">
      <c r="A379" s="22"/>
      <c r="B379" s="23"/>
      <c r="C379" s="23">
        <v>3110</v>
      </c>
      <c r="D379" s="24" t="s">
        <v>128</v>
      </c>
      <c r="E379" s="24">
        <v>600</v>
      </c>
      <c r="F379" s="24"/>
      <c r="G379" s="9">
        <v>126600</v>
      </c>
      <c r="H379" s="9">
        <v>126600</v>
      </c>
      <c r="I379" s="9">
        <v>0</v>
      </c>
      <c r="J379" s="9">
        <v>0</v>
      </c>
      <c r="K379" s="9">
        <v>0</v>
      </c>
      <c r="L379" s="9">
        <v>0</v>
      </c>
      <c r="M379" s="69">
        <v>126600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9">
        <v>0</v>
      </c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</row>
    <row r="380" spans="1:144" s="21" customFormat="1" ht="18" customHeight="1">
      <c r="A380" s="22"/>
      <c r="B380" s="23" t="s">
        <v>31</v>
      </c>
      <c r="C380" s="23"/>
      <c r="D380" s="24" t="s">
        <v>16</v>
      </c>
      <c r="E380" s="24">
        <f>SUM(E381:E397)</f>
        <v>130</v>
      </c>
      <c r="F380" s="24">
        <f>SUM(F381:F397)</f>
        <v>130</v>
      </c>
      <c r="G380" s="24">
        <f aca="true" t="shared" si="53" ref="G380:T380">SUM(G381:G397)</f>
        <v>311515</v>
      </c>
      <c r="H380" s="24">
        <f t="shared" si="53"/>
        <v>311515</v>
      </c>
      <c r="I380" s="24">
        <f t="shared" si="53"/>
        <v>309152</v>
      </c>
      <c r="J380" s="24">
        <f t="shared" si="53"/>
        <v>275701</v>
      </c>
      <c r="K380" s="24">
        <f t="shared" si="53"/>
        <v>33451</v>
      </c>
      <c r="L380" s="24">
        <f t="shared" si="53"/>
        <v>0</v>
      </c>
      <c r="M380" s="24">
        <f t="shared" si="53"/>
        <v>2363</v>
      </c>
      <c r="N380" s="24">
        <f t="shared" si="53"/>
        <v>0</v>
      </c>
      <c r="O380" s="24">
        <f t="shared" si="53"/>
        <v>0</v>
      </c>
      <c r="P380" s="24">
        <f t="shared" si="53"/>
        <v>0</v>
      </c>
      <c r="Q380" s="24">
        <f t="shared" si="53"/>
        <v>0</v>
      </c>
      <c r="R380" s="24">
        <f t="shared" si="53"/>
        <v>0</v>
      </c>
      <c r="S380" s="24">
        <f t="shared" si="53"/>
        <v>0</v>
      </c>
      <c r="T380" s="24">
        <f t="shared" si="53"/>
        <v>0</v>
      </c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</row>
    <row r="381" spans="1:144" s="21" customFormat="1" ht="25.5" hidden="1">
      <c r="A381" s="22"/>
      <c r="B381" s="23"/>
      <c r="C381" s="23" t="s">
        <v>72</v>
      </c>
      <c r="D381" s="24" t="s">
        <v>222</v>
      </c>
      <c r="E381" s="24"/>
      <c r="F381" s="24"/>
      <c r="G381" s="9">
        <v>2363</v>
      </c>
      <c r="H381" s="9">
        <v>2363</v>
      </c>
      <c r="I381" s="9">
        <v>0</v>
      </c>
      <c r="J381" s="9">
        <v>0</v>
      </c>
      <c r="K381" s="9">
        <v>0</v>
      </c>
      <c r="L381" s="9">
        <v>0</v>
      </c>
      <c r="M381" s="69">
        <v>2363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9">
        <v>0</v>
      </c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</row>
    <row r="382" spans="1:144" s="21" customFormat="1" ht="18" customHeight="1" hidden="1">
      <c r="A382" s="22"/>
      <c r="B382" s="23"/>
      <c r="C382" s="23">
        <v>4010</v>
      </c>
      <c r="D382" s="24" t="s">
        <v>88</v>
      </c>
      <c r="E382" s="24"/>
      <c r="F382" s="24"/>
      <c r="G382" s="9">
        <v>215057</v>
      </c>
      <c r="H382" s="9">
        <v>215057</v>
      </c>
      <c r="I382" s="9">
        <v>215057</v>
      </c>
      <c r="J382" s="9">
        <v>215057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</row>
    <row r="383" spans="1:144" s="21" customFormat="1" ht="18" customHeight="1" hidden="1">
      <c r="A383" s="22"/>
      <c r="B383" s="23"/>
      <c r="C383" s="23">
        <v>4040</v>
      </c>
      <c r="D383" s="24" t="s">
        <v>89</v>
      </c>
      <c r="E383" s="24"/>
      <c r="F383" s="24"/>
      <c r="G383" s="9">
        <v>19089</v>
      </c>
      <c r="H383" s="9">
        <v>19089</v>
      </c>
      <c r="I383" s="9">
        <v>19089</v>
      </c>
      <c r="J383" s="9">
        <v>19089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</row>
    <row r="384" spans="1:144" s="21" customFormat="1" ht="18" customHeight="1" hidden="1">
      <c r="A384" s="22"/>
      <c r="B384" s="23"/>
      <c r="C384" s="23">
        <v>4110</v>
      </c>
      <c r="D384" s="24" t="s">
        <v>57</v>
      </c>
      <c r="E384" s="24"/>
      <c r="F384" s="24"/>
      <c r="G384" s="9">
        <v>35815</v>
      </c>
      <c r="H384" s="9">
        <v>35815</v>
      </c>
      <c r="I384" s="9">
        <v>35815</v>
      </c>
      <c r="J384" s="9">
        <v>35815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</row>
    <row r="385" spans="1:144" s="21" customFormat="1" ht="18" customHeight="1" hidden="1">
      <c r="A385" s="22"/>
      <c r="B385" s="23"/>
      <c r="C385" s="23">
        <v>4120</v>
      </c>
      <c r="D385" s="24" t="s">
        <v>90</v>
      </c>
      <c r="E385" s="24"/>
      <c r="F385" s="24"/>
      <c r="G385" s="9">
        <v>5740</v>
      </c>
      <c r="H385" s="9">
        <v>5740</v>
      </c>
      <c r="I385" s="9">
        <v>5740</v>
      </c>
      <c r="J385" s="9">
        <v>5740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</row>
    <row r="386" spans="1:144" s="21" customFormat="1" ht="18" customHeight="1" hidden="1">
      <c r="A386" s="22"/>
      <c r="B386" s="23"/>
      <c r="C386" s="23">
        <v>4170</v>
      </c>
      <c r="D386" s="24" t="s">
        <v>58</v>
      </c>
      <c r="E386" s="24"/>
      <c r="F386" s="24"/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</row>
    <row r="387" spans="1:144" s="21" customFormat="1" ht="18" customHeight="1">
      <c r="A387" s="22"/>
      <c r="B387" s="23"/>
      <c r="C387" s="23">
        <v>4210</v>
      </c>
      <c r="D387" s="24" t="s">
        <v>59</v>
      </c>
      <c r="E387" s="24"/>
      <c r="F387" s="24">
        <v>130</v>
      </c>
      <c r="G387" s="9">
        <v>9081</v>
      </c>
      <c r="H387" s="9">
        <v>9081</v>
      </c>
      <c r="I387" s="9">
        <v>9081</v>
      </c>
      <c r="J387" s="9">
        <v>0</v>
      </c>
      <c r="K387" s="9">
        <v>9081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</row>
    <row r="388" spans="1:144" s="21" customFormat="1" ht="18" customHeight="1" hidden="1">
      <c r="A388" s="22"/>
      <c r="B388" s="23"/>
      <c r="C388" s="23">
        <v>4270</v>
      </c>
      <c r="D388" s="24" t="s">
        <v>60</v>
      </c>
      <c r="E388" s="24"/>
      <c r="F388" s="24"/>
      <c r="G388" s="9">
        <v>1000</v>
      </c>
      <c r="H388" s="9">
        <v>1000</v>
      </c>
      <c r="I388" s="9">
        <v>1000</v>
      </c>
      <c r="J388" s="9">
        <v>0</v>
      </c>
      <c r="K388" s="9">
        <v>1000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</row>
    <row r="389" spans="1:144" s="21" customFormat="1" ht="18" customHeight="1" hidden="1">
      <c r="A389" s="22"/>
      <c r="B389" s="23"/>
      <c r="C389" s="23" t="s">
        <v>74</v>
      </c>
      <c r="D389" s="24" t="s">
        <v>91</v>
      </c>
      <c r="E389" s="24"/>
      <c r="F389" s="24"/>
      <c r="G389" s="9">
        <v>500</v>
      </c>
      <c r="H389" s="9">
        <v>500</v>
      </c>
      <c r="I389" s="9">
        <v>500</v>
      </c>
      <c r="J389" s="9">
        <v>0</v>
      </c>
      <c r="K389" s="9">
        <v>500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</row>
    <row r="390" spans="1:144" s="21" customFormat="1" ht="18" customHeight="1" hidden="1">
      <c r="A390" s="22"/>
      <c r="B390" s="23"/>
      <c r="C390" s="23">
        <v>4300</v>
      </c>
      <c r="D390" s="24" t="s">
        <v>61</v>
      </c>
      <c r="E390" s="24"/>
      <c r="F390" s="24"/>
      <c r="G390" s="9">
        <v>5360</v>
      </c>
      <c r="H390" s="9">
        <v>5360</v>
      </c>
      <c r="I390" s="9">
        <v>5360</v>
      </c>
      <c r="J390" s="9">
        <v>0</v>
      </c>
      <c r="K390" s="9">
        <v>5360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</row>
    <row r="391" spans="1:144" s="21" customFormat="1" ht="18" customHeight="1" hidden="1">
      <c r="A391" s="22"/>
      <c r="B391" s="23"/>
      <c r="C391" s="23" t="s">
        <v>81</v>
      </c>
      <c r="D391" s="24" t="s">
        <v>225</v>
      </c>
      <c r="E391" s="24"/>
      <c r="F391" s="24"/>
      <c r="G391" s="9">
        <v>948</v>
      </c>
      <c r="H391" s="9">
        <v>948</v>
      </c>
      <c r="I391" s="9">
        <v>948</v>
      </c>
      <c r="J391" s="9">
        <v>0</v>
      </c>
      <c r="K391" s="9">
        <v>948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</row>
    <row r="392" spans="1:144" s="21" customFormat="1" ht="39" customHeight="1" hidden="1">
      <c r="A392" s="22"/>
      <c r="B392" s="23"/>
      <c r="C392" s="23" t="s">
        <v>82</v>
      </c>
      <c r="D392" s="24" t="s">
        <v>224</v>
      </c>
      <c r="E392" s="24"/>
      <c r="F392" s="24"/>
      <c r="G392" s="9">
        <v>1560</v>
      </c>
      <c r="H392" s="9">
        <v>1560</v>
      </c>
      <c r="I392" s="9">
        <v>1560</v>
      </c>
      <c r="J392" s="9">
        <v>0</v>
      </c>
      <c r="K392" s="9">
        <v>1560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</row>
    <row r="393" spans="1:144" s="21" customFormat="1" ht="18" customHeight="1" hidden="1">
      <c r="A393" s="22"/>
      <c r="B393" s="23"/>
      <c r="C393" s="23">
        <v>4410</v>
      </c>
      <c r="D393" s="24" t="s">
        <v>92</v>
      </c>
      <c r="E393" s="24"/>
      <c r="F393" s="24"/>
      <c r="G393" s="9">
        <v>3125</v>
      </c>
      <c r="H393" s="9">
        <v>3125</v>
      </c>
      <c r="I393" s="9">
        <v>3125</v>
      </c>
      <c r="J393" s="9">
        <v>0</v>
      </c>
      <c r="K393" s="9">
        <v>3125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</row>
    <row r="394" spans="1:144" s="21" customFormat="1" ht="18" customHeight="1" hidden="1">
      <c r="A394" s="22"/>
      <c r="B394" s="23"/>
      <c r="C394" s="23">
        <v>4430</v>
      </c>
      <c r="D394" s="24" t="s">
        <v>62</v>
      </c>
      <c r="E394" s="24"/>
      <c r="F394" s="24"/>
      <c r="G394" s="9">
        <v>500</v>
      </c>
      <c r="H394" s="9">
        <v>500</v>
      </c>
      <c r="I394" s="9">
        <v>500</v>
      </c>
      <c r="J394" s="9">
        <v>0</v>
      </c>
      <c r="K394" s="9">
        <v>500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</row>
    <row r="395" spans="1:144" s="21" customFormat="1" ht="18" customHeight="1">
      <c r="A395" s="22"/>
      <c r="B395" s="23"/>
      <c r="C395" s="23">
        <v>4440</v>
      </c>
      <c r="D395" s="24" t="s">
        <v>93</v>
      </c>
      <c r="E395" s="24">
        <v>130</v>
      </c>
      <c r="F395" s="24"/>
      <c r="G395" s="9">
        <v>9240</v>
      </c>
      <c r="H395" s="9">
        <v>9240</v>
      </c>
      <c r="I395" s="9">
        <v>9240</v>
      </c>
      <c r="J395" s="9">
        <v>0</v>
      </c>
      <c r="K395" s="9">
        <v>9240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</row>
    <row r="396" spans="1:144" s="21" customFormat="1" ht="18" customHeight="1" hidden="1">
      <c r="A396" s="22"/>
      <c r="B396" s="23"/>
      <c r="C396" s="23">
        <v>4480</v>
      </c>
      <c r="D396" s="24" t="s">
        <v>11</v>
      </c>
      <c r="E396" s="24"/>
      <c r="F396" s="24"/>
      <c r="G396" s="9">
        <v>737</v>
      </c>
      <c r="H396" s="9">
        <v>737</v>
      </c>
      <c r="I396" s="9">
        <v>737</v>
      </c>
      <c r="J396" s="9">
        <v>0</v>
      </c>
      <c r="K396" s="9">
        <v>737</v>
      </c>
      <c r="L396" s="9"/>
      <c r="M396" s="9"/>
      <c r="N396" s="9"/>
      <c r="O396" s="9"/>
      <c r="P396" s="9"/>
      <c r="Q396" s="9"/>
      <c r="R396" s="9"/>
      <c r="S396" s="9"/>
      <c r="T396" s="9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</row>
    <row r="397" spans="1:144" s="21" customFormat="1" ht="25.5" hidden="1">
      <c r="A397" s="22"/>
      <c r="B397" s="23"/>
      <c r="C397" s="23" t="s">
        <v>76</v>
      </c>
      <c r="D397" s="24" t="s">
        <v>94</v>
      </c>
      <c r="E397" s="24"/>
      <c r="F397" s="24"/>
      <c r="G397" s="9">
        <v>1400</v>
      </c>
      <c r="H397" s="9">
        <v>1400</v>
      </c>
      <c r="I397" s="9">
        <v>1400</v>
      </c>
      <c r="J397" s="9">
        <v>0</v>
      </c>
      <c r="K397" s="9">
        <v>1400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</row>
    <row r="398" spans="1:144" s="21" customFormat="1" ht="39.75" customHeight="1" hidden="1">
      <c r="A398" s="22"/>
      <c r="B398" s="23" t="s">
        <v>39</v>
      </c>
      <c r="C398" s="23"/>
      <c r="D398" s="24" t="s">
        <v>38</v>
      </c>
      <c r="E398" s="24">
        <f>SUM(E399:E403)</f>
        <v>0</v>
      </c>
      <c r="F398" s="24">
        <f>SUM(F399:F403)</f>
        <v>0</v>
      </c>
      <c r="G398" s="24">
        <f aca="true" t="shared" si="54" ref="G398:T398">SUM(G399:G403)</f>
        <v>9384</v>
      </c>
      <c r="H398" s="24">
        <f t="shared" si="54"/>
        <v>9384</v>
      </c>
      <c r="I398" s="24">
        <f t="shared" si="54"/>
        <v>9384</v>
      </c>
      <c r="J398" s="24">
        <f t="shared" si="54"/>
        <v>0</v>
      </c>
      <c r="K398" s="24">
        <f t="shared" si="54"/>
        <v>9384</v>
      </c>
      <c r="L398" s="24">
        <f t="shared" si="54"/>
        <v>0</v>
      </c>
      <c r="M398" s="24">
        <f t="shared" si="54"/>
        <v>0</v>
      </c>
      <c r="N398" s="24">
        <f t="shared" si="54"/>
        <v>0</v>
      </c>
      <c r="O398" s="24">
        <f t="shared" si="54"/>
        <v>0</v>
      </c>
      <c r="P398" s="24">
        <f t="shared" si="54"/>
        <v>0</v>
      </c>
      <c r="Q398" s="24">
        <f t="shared" si="54"/>
        <v>0</v>
      </c>
      <c r="R398" s="24">
        <f t="shared" si="54"/>
        <v>0</v>
      </c>
      <c r="S398" s="24">
        <f t="shared" si="54"/>
        <v>0</v>
      </c>
      <c r="T398" s="24">
        <f t="shared" si="54"/>
        <v>0</v>
      </c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</row>
    <row r="399" spans="1:144" s="21" customFormat="1" ht="18" customHeight="1" hidden="1">
      <c r="A399" s="22"/>
      <c r="B399" s="23"/>
      <c r="C399" s="23" t="s">
        <v>73</v>
      </c>
      <c r="D399" s="24" t="s">
        <v>59</v>
      </c>
      <c r="E399" s="24"/>
      <c r="F399" s="24"/>
      <c r="G399" s="9">
        <v>3500</v>
      </c>
      <c r="H399" s="9">
        <v>3500</v>
      </c>
      <c r="I399" s="9">
        <v>3500</v>
      </c>
      <c r="J399" s="9">
        <v>0</v>
      </c>
      <c r="K399" s="9">
        <v>3500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</row>
    <row r="400" spans="1:144" s="21" customFormat="1" ht="18" customHeight="1" hidden="1">
      <c r="A400" s="22"/>
      <c r="B400" s="23"/>
      <c r="C400" s="23">
        <v>4260</v>
      </c>
      <c r="D400" s="24" t="s">
        <v>67</v>
      </c>
      <c r="E400" s="24"/>
      <c r="F400" s="24"/>
      <c r="G400" s="9">
        <v>5054</v>
      </c>
      <c r="H400" s="9">
        <v>5054</v>
      </c>
      <c r="I400" s="9">
        <v>5054</v>
      </c>
      <c r="J400" s="9">
        <v>0</v>
      </c>
      <c r="K400" s="9">
        <v>5054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</row>
    <row r="401" spans="1:144" s="21" customFormat="1" ht="18" customHeight="1" hidden="1">
      <c r="A401" s="22"/>
      <c r="B401" s="23"/>
      <c r="C401" s="23">
        <v>4270</v>
      </c>
      <c r="D401" s="24" t="s">
        <v>60</v>
      </c>
      <c r="E401" s="24"/>
      <c r="F401" s="24"/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</row>
    <row r="402" spans="1:144" s="21" customFormat="1" ht="18" customHeight="1" hidden="1">
      <c r="A402" s="22"/>
      <c r="B402" s="23"/>
      <c r="C402" s="23" t="s">
        <v>70</v>
      </c>
      <c r="D402" s="24" t="s">
        <v>61</v>
      </c>
      <c r="E402" s="24"/>
      <c r="F402" s="24"/>
      <c r="G402" s="9">
        <v>350</v>
      </c>
      <c r="H402" s="9">
        <v>350</v>
      </c>
      <c r="I402" s="9">
        <v>350</v>
      </c>
      <c r="J402" s="9">
        <v>0</v>
      </c>
      <c r="K402" s="9">
        <v>350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</row>
    <row r="403" spans="1:144" s="21" customFormat="1" ht="38.25" hidden="1">
      <c r="A403" s="22"/>
      <c r="B403" s="23"/>
      <c r="C403" s="23">
        <v>4370</v>
      </c>
      <c r="D403" s="24" t="s">
        <v>224</v>
      </c>
      <c r="E403" s="24"/>
      <c r="F403" s="24"/>
      <c r="G403" s="9">
        <v>480</v>
      </c>
      <c r="H403" s="9">
        <v>480</v>
      </c>
      <c r="I403" s="9">
        <v>480</v>
      </c>
      <c r="J403" s="9">
        <v>0</v>
      </c>
      <c r="K403" s="9">
        <v>480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</row>
    <row r="404" spans="1:144" s="21" customFormat="1" ht="26.25" customHeight="1">
      <c r="A404" s="22"/>
      <c r="B404" s="23" t="s">
        <v>33</v>
      </c>
      <c r="C404" s="23"/>
      <c r="D404" s="24" t="s">
        <v>34</v>
      </c>
      <c r="E404" s="24">
        <f>SUM(E405:E413)</f>
        <v>70</v>
      </c>
      <c r="F404" s="24">
        <f>SUM(F405:F413)</f>
        <v>70</v>
      </c>
      <c r="G404" s="9">
        <f aca="true" t="shared" si="55" ref="G404:T404">SUM(G405:G413)</f>
        <v>75976</v>
      </c>
      <c r="H404" s="9">
        <f t="shared" si="55"/>
        <v>75976</v>
      </c>
      <c r="I404" s="9">
        <f t="shared" si="55"/>
        <v>75451</v>
      </c>
      <c r="J404" s="9">
        <f t="shared" si="55"/>
        <v>72590</v>
      </c>
      <c r="K404" s="9">
        <f t="shared" si="55"/>
        <v>2861</v>
      </c>
      <c r="L404" s="9">
        <f t="shared" si="55"/>
        <v>0</v>
      </c>
      <c r="M404" s="9">
        <f t="shared" si="55"/>
        <v>525</v>
      </c>
      <c r="N404" s="9">
        <f t="shared" si="55"/>
        <v>0</v>
      </c>
      <c r="O404" s="9">
        <f t="shared" si="55"/>
        <v>0</v>
      </c>
      <c r="P404" s="9">
        <f t="shared" si="55"/>
        <v>0</v>
      </c>
      <c r="Q404" s="9">
        <f t="shared" si="55"/>
        <v>0</v>
      </c>
      <c r="R404" s="9">
        <f t="shared" si="55"/>
        <v>0</v>
      </c>
      <c r="S404" s="9">
        <f t="shared" si="55"/>
        <v>0</v>
      </c>
      <c r="T404" s="9">
        <f t="shared" si="55"/>
        <v>0</v>
      </c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</row>
    <row r="405" spans="1:144" s="21" customFormat="1" ht="27.75" customHeight="1" hidden="1">
      <c r="A405" s="22"/>
      <c r="B405" s="23"/>
      <c r="C405" s="23" t="s">
        <v>72</v>
      </c>
      <c r="D405" s="24" t="s">
        <v>222</v>
      </c>
      <c r="E405" s="24"/>
      <c r="F405" s="24"/>
      <c r="G405" s="9">
        <v>525</v>
      </c>
      <c r="H405" s="9">
        <v>525</v>
      </c>
      <c r="I405" s="9">
        <v>0</v>
      </c>
      <c r="J405" s="9">
        <v>0</v>
      </c>
      <c r="K405" s="9">
        <v>0</v>
      </c>
      <c r="L405" s="9">
        <v>0</v>
      </c>
      <c r="M405" s="69">
        <v>525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9">
        <v>0</v>
      </c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</row>
    <row r="406" spans="1:144" s="21" customFormat="1" ht="18" customHeight="1" hidden="1">
      <c r="A406" s="22"/>
      <c r="B406" s="23"/>
      <c r="C406" s="23">
        <v>4010</v>
      </c>
      <c r="D406" s="24" t="s">
        <v>88</v>
      </c>
      <c r="E406" s="24"/>
      <c r="F406" s="24"/>
      <c r="G406" s="9">
        <v>36279</v>
      </c>
      <c r="H406" s="9">
        <v>36279</v>
      </c>
      <c r="I406" s="9">
        <v>36279</v>
      </c>
      <c r="J406" s="9">
        <v>36279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</row>
    <row r="407" spans="1:144" s="21" customFormat="1" ht="18" customHeight="1">
      <c r="A407" s="22"/>
      <c r="B407" s="23"/>
      <c r="C407" s="23">
        <v>4040</v>
      </c>
      <c r="D407" s="24" t="s">
        <v>89</v>
      </c>
      <c r="E407" s="24"/>
      <c r="F407" s="24">
        <v>70</v>
      </c>
      <c r="G407" s="9">
        <v>2880</v>
      </c>
      <c r="H407" s="9">
        <v>2880</v>
      </c>
      <c r="I407" s="9">
        <v>2880</v>
      </c>
      <c r="J407" s="9">
        <v>2880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</row>
    <row r="408" spans="1:144" s="21" customFormat="1" ht="18" customHeight="1" hidden="1">
      <c r="A408" s="22"/>
      <c r="B408" s="23"/>
      <c r="C408" s="23">
        <v>4110</v>
      </c>
      <c r="D408" s="24" t="s">
        <v>57</v>
      </c>
      <c r="E408" s="24"/>
      <c r="F408" s="24"/>
      <c r="G408" s="9">
        <v>5969</v>
      </c>
      <c r="H408" s="9">
        <v>5969</v>
      </c>
      <c r="I408" s="9">
        <v>5969</v>
      </c>
      <c r="J408" s="9">
        <v>5969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</row>
    <row r="409" spans="1:144" s="21" customFormat="1" ht="18" customHeight="1" hidden="1">
      <c r="A409" s="22"/>
      <c r="B409" s="23"/>
      <c r="C409" s="23">
        <v>4120</v>
      </c>
      <c r="D409" s="24" t="s">
        <v>90</v>
      </c>
      <c r="E409" s="24"/>
      <c r="F409" s="24"/>
      <c r="G409" s="9">
        <v>962</v>
      </c>
      <c r="H409" s="9">
        <v>962</v>
      </c>
      <c r="I409" s="9">
        <v>962</v>
      </c>
      <c r="J409" s="9">
        <v>962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</row>
    <row r="410" spans="1:144" s="21" customFormat="1" ht="18" customHeight="1" hidden="1">
      <c r="A410" s="22"/>
      <c r="B410" s="23"/>
      <c r="C410" s="23" t="s">
        <v>54</v>
      </c>
      <c r="D410" s="24" t="s">
        <v>58</v>
      </c>
      <c r="E410" s="24"/>
      <c r="F410" s="24"/>
      <c r="G410" s="6">
        <v>26500</v>
      </c>
      <c r="H410" s="9">
        <v>26500</v>
      </c>
      <c r="I410" s="9">
        <v>26500</v>
      </c>
      <c r="J410" s="9">
        <v>26500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</row>
    <row r="411" spans="1:144" s="21" customFormat="1" ht="18" customHeight="1">
      <c r="A411" s="22"/>
      <c r="B411" s="23"/>
      <c r="C411" s="23">
        <v>4210</v>
      </c>
      <c r="D411" s="24" t="s">
        <v>59</v>
      </c>
      <c r="E411" s="24">
        <v>50</v>
      </c>
      <c r="F411" s="24"/>
      <c r="G411" s="9">
        <v>330</v>
      </c>
      <c r="H411" s="9">
        <v>330</v>
      </c>
      <c r="I411" s="9">
        <v>330</v>
      </c>
      <c r="J411" s="9">
        <v>0</v>
      </c>
      <c r="K411" s="9">
        <v>330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</row>
    <row r="412" spans="1:144" s="21" customFormat="1" ht="18" customHeight="1" hidden="1">
      <c r="A412" s="22"/>
      <c r="B412" s="23"/>
      <c r="C412" s="23" t="s">
        <v>74</v>
      </c>
      <c r="D412" s="24" t="s">
        <v>91</v>
      </c>
      <c r="E412" s="24"/>
      <c r="F412" s="24"/>
      <c r="G412" s="9">
        <v>160</v>
      </c>
      <c r="H412" s="9">
        <v>160</v>
      </c>
      <c r="I412" s="9">
        <v>160</v>
      </c>
      <c r="J412" s="9">
        <v>0</v>
      </c>
      <c r="K412" s="9">
        <v>160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</row>
    <row r="413" spans="1:144" s="21" customFormat="1" ht="18" customHeight="1">
      <c r="A413" s="22"/>
      <c r="B413" s="23"/>
      <c r="C413" s="23">
        <v>4440</v>
      </c>
      <c r="D413" s="24" t="s">
        <v>93</v>
      </c>
      <c r="E413" s="24">
        <v>20</v>
      </c>
      <c r="F413" s="24"/>
      <c r="G413" s="9">
        <v>2371</v>
      </c>
      <c r="H413" s="9">
        <v>2371</v>
      </c>
      <c r="I413" s="9">
        <v>2371</v>
      </c>
      <c r="J413" s="9">
        <v>0</v>
      </c>
      <c r="K413" s="9">
        <v>2371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</row>
    <row r="414" spans="1:144" s="21" customFormat="1" ht="18" customHeight="1" hidden="1">
      <c r="A414" s="22"/>
      <c r="B414" s="23">
        <v>85278</v>
      </c>
      <c r="C414" s="23"/>
      <c r="D414" s="24" t="s">
        <v>173</v>
      </c>
      <c r="E414" s="24"/>
      <c r="F414" s="24"/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</row>
    <row r="415" spans="1:144" s="21" customFormat="1" ht="18" customHeight="1" hidden="1">
      <c r="A415" s="22"/>
      <c r="B415" s="23" t="s">
        <v>32</v>
      </c>
      <c r="C415" s="23"/>
      <c r="D415" s="24" t="s">
        <v>7</v>
      </c>
      <c r="E415" s="24"/>
      <c r="F415" s="24"/>
      <c r="G415" s="24">
        <f>SUM(G416:G419)</f>
        <v>127800</v>
      </c>
      <c r="H415" s="24">
        <f>SUM(H416:H419)</f>
        <v>127800</v>
      </c>
      <c r="I415" s="24">
        <f aca="true" t="shared" si="56" ref="I415:N415">SUM(I416:I419)</f>
        <v>0</v>
      </c>
      <c r="J415" s="24">
        <f t="shared" si="56"/>
        <v>0</v>
      </c>
      <c r="K415" s="24">
        <f t="shared" si="56"/>
        <v>0</v>
      </c>
      <c r="L415" s="24">
        <f t="shared" si="56"/>
        <v>0</v>
      </c>
      <c r="M415" s="24">
        <f t="shared" si="56"/>
        <v>127800</v>
      </c>
      <c r="N415" s="24">
        <f t="shared" si="56"/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9">
        <v>0</v>
      </c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</row>
    <row r="416" spans="1:144" s="21" customFormat="1" ht="18" customHeight="1" hidden="1">
      <c r="A416" s="22"/>
      <c r="B416" s="23"/>
      <c r="C416" s="23">
        <v>3110</v>
      </c>
      <c r="D416" s="24" t="s">
        <v>128</v>
      </c>
      <c r="E416" s="24"/>
      <c r="F416" s="24"/>
      <c r="G416" s="9">
        <v>127800</v>
      </c>
      <c r="H416" s="9">
        <v>127800</v>
      </c>
      <c r="I416" s="9">
        <v>0</v>
      </c>
      <c r="J416" s="9">
        <v>0</v>
      </c>
      <c r="K416" s="9">
        <v>0</v>
      </c>
      <c r="L416" s="9">
        <v>0</v>
      </c>
      <c r="M416" s="69">
        <v>127800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9">
        <v>0</v>
      </c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</row>
    <row r="417" spans="1:144" s="21" customFormat="1" ht="12.75" hidden="1">
      <c r="A417" s="22"/>
      <c r="B417" s="23"/>
      <c r="C417" s="23">
        <v>4210</v>
      </c>
      <c r="D417" s="24" t="s">
        <v>59</v>
      </c>
      <c r="E417" s="24"/>
      <c r="F417" s="24"/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</row>
    <row r="418" spans="1:144" s="21" customFormat="1" ht="12.75" hidden="1">
      <c r="A418" s="22"/>
      <c r="B418" s="23"/>
      <c r="C418" s="23">
        <v>4220</v>
      </c>
      <c r="D418" s="24" t="s">
        <v>187</v>
      </c>
      <c r="E418" s="24"/>
      <c r="F418" s="24"/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</row>
    <row r="419" spans="1:144" s="21" customFormat="1" ht="12.75" hidden="1">
      <c r="A419" s="22"/>
      <c r="B419" s="23"/>
      <c r="C419" s="23"/>
      <c r="D419" s="24"/>
      <c r="E419" s="24"/>
      <c r="F419" s="24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</row>
    <row r="420" spans="1:144" s="47" customFormat="1" ht="30" customHeight="1" hidden="1">
      <c r="A420" s="56">
        <v>853</v>
      </c>
      <c r="B420" s="46"/>
      <c r="C420" s="46"/>
      <c r="D420" s="28" t="s">
        <v>182</v>
      </c>
      <c r="E420" s="28">
        <f>E421</f>
        <v>0</v>
      </c>
      <c r="F420" s="28">
        <f aca="true" t="shared" si="57" ref="F420:T420">F421</f>
        <v>0</v>
      </c>
      <c r="G420" s="28">
        <f t="shared" si="57"/>
        <v>146554</v>
      </c>
      <c r="H420" s="28">
        <f t="shared" si="57"/>
        <v>146554</v>
      </c>
      <c r="I420" s="28">
        <f t="shared" si="57"/>
        <v>8</v>
      </c>
      <c r="J420" s="28">
        <f t="shared" si="57"/>
        <v>0</v>
      </c>
      <c r="K420" s="28">
        <f t="shared" si="57"/>
        <v>8</v>
      </c>
      <c r="L420" s="28">
        <f t="shared" si="57"/>
        <v>0</v>
      </c>
      <c r="M420" s="28">
        <f t="shared" si="57"/>
        <v>0</v>
      </c>
      <c r="N420" s="28">
        <f t="shared" si="57"/>
        <v>146546</v>
      </c>
      <c r="O420" s="28">
        <f t="shared" si="57"/>
        <v>0</v>
      </c>
      <c r="P420" s="28">
        <f t="shared" si="57"/>
        <v>0</v>
      </c>
      <c r="Q420" s="28">
        <f t="shared" si="57"/>
        <v>0</v>
      </c>
      <c r="R420" s="28">
        <f t="shared" si="57"/>
        <v>0</v>
      </c>
      <c r="S420" s="28">
        <f t="shared" si="57"/>
        <v>0</v>
      </c>
      <c r="T420" s="28">
        <f t="shared" si="57"/>
        <v>0</v>
      </c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</row>
    <row r="421" spans="1:144" s="43" customFormat="1" ht="21" customHeight="1" hidden="1">
      <c r="A421" s="22"/>
      <c r="B421" s="23">
        <v>85395</v>
      </c>
      <c r="C421" s="23"/>
      <c r="D421" s="24" t="s">
        <v>7</v>
      </c>
      <c r="E421" s="24">
        <f>SUM(E422:E447)</f>
        <v>0</v>
      </c>
      <c r="F421" s="24">
        <f aca="true" t="shared" si="58" ref="F421:T421">SUM(F422:F447)</f>
        <v>0</v>
      </c>
      <c r="G421" s="24">
        <f t="shared" si="58"/>
        <v>146554</v>
      </c>
      <c r="H421" s="24">
        <f t="shared" si="58"/>
        <v>146554</v>
      </c>
      <c r="I421" s="24">
        <f t="shared" si="58"/>
        <v>8</v>
      </c>
      <c r="J421" s="24">
        <f t="shared" si="58"/>
        <v>0</v>
      </c>
      <c r="K421" s="24">
        <f t="shared" si="58"/>
        <v>8</v>
      </c>
      <c r="L421" s="24">
        <f t="shared" si="58"/>
        <v>0</v>
      </c>
      <c r="M421" s="24">
        <f t="shared" si="58"/>
        <v>0</v>
      </c>
      <c r="N421" s="24">
        <f t="shared" si="58"/>
        <v>146546</v>
      </c>
      <c r="O421" s="24">
        <f t="shared" si="58"/>
        <v>0</v>
      </c>
      <c r="P421" s="24">
        <f t="shared" si="58"/>
        <v>0</v>
      </c>
      <c r="Q421" s="24">
        <f t="shared" si="58"/>
        <v>0</v>
      </c>
      <c r="R421" s="24">
        <f t="shared" si="58"/>
        <v>0</v>
      </c>
      <c r="S421" s="24">
        <f t="shared" si="58"/>
        <v>0</v>
      </c>
      <c r="T421" s="24">
        <f t="shared" si="58"/>
        <v>0</v>
      </c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</row>
    <row r="422" spans="1:144" s="43" customFormat="1" ht="25.5" hidden="1">
      <c r="A422" s="22"/>
      <c r="B422" s="23"/>
      <c r="C422" s="23">
        <v>2917</v>
      </c>
      <c r="D422" s="24" t="s">
        <v>183</v>
      </c>
      <c r="E422" s="24"/>
      <c r="F422" s="24"/>
      <c r="G422" s="24">
        <v>60</v>
      </c>
      <c r="H422" s="24">
        <v>60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60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</row>
    <row r="423" spans="1:144" s="43" customFormat="1" ht="25.5" hidden="1">
      <c r="A423" s="22"/>
      <c r="B423" s="23"/>
      <c r="C423" s="23">
        <v>2919</v>
      </c>
      <c r="D423" s="24" t="s">
        <v>183</v>
      </c>
      <c r="E423" s="24"/>
      <c r="F423" s="24"/>
      <c r="G423" s="24">
        <v>11</v>
      </c>
      <c r="H423" s="24">
        <v>11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11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</row>
    <row r="424" spans="1:144" s="43" customFormat="1" ht="18" customHeight="1" hidden="1">
      <c r="A424" s="22"/>
      <c r="B424" s="23"/>
      <c r="C424" s="23">
        <v>3119</v>
      </c>
      <c r="D424" s="24" t="s">
        <v>128</v>
      </c>
      <c r="E424" s="24"/>
      <c r="F424" s="24"/>
      <c r="G424" s="24">
        <v>15379</v>
      </c>
      <c r="H424" s="24">
        <v>15379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15379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</row>
    <row r="425" spans="1:144" s="43" customFormat="1" ht="25.5" hidden="1">
      <c r="A425" s="22"/>
      <c r="B425" s="23"/>
      <c r="C425" s="23">
        <v>4017</v>
      </c>
      <c r="D425" s="24" t="s">
        <v>88</v>
      </c>
      <c r="E425" s="24"/>
      <c r="F425" s="24"/>
      <c r="G425" s="24">
        <v>41594</v>
      </c>
      <c r="H425" s="24">
        <v>41594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41594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</row>
    <row r="426" spans="1:144" s="43" customFormat="1" ht="25.5" hidden="1">
      <c r="A426" s="22"/>
      <c r="B426" s="23"/>
      <c r="C426" s="23">
        <v>4019</v>
      </c>
      <c r="D426" s="24" t="s">
        <v>88</v>
      </c>
      <c r="E426" s="24"/>
      <c r="F426" s="24"/>
      <c r="G426" s="24">
        <v>2203</v>
      </c>
      <c r="H426" s="24">
        <v>2203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2203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</row>
    <row r="427" spans="1:144" s="43" customFormat="1" ht="18" customHeight="1" hidden="1">
      <c r="A427" s="22"/>
      <c r="B427" s="23"/>
      <c r="C427" s="23">
        <v>4117</v>
      </c>
      <c r="D427" s="24" t="s">
        <v>57</v>
      </c>
      <c r="E427" s="24"/>
      <c r="F427" s="24"/>
      <c r="G427" s="24">
        <v>6360</v>
      </c>
      <c r="H427" s="24">
        <v>6360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6360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</row>
    <row r="428" spans="1:144" s="43" customFormat="1" ht="18" customHeight="1" hidden="1">
      <c r="A428" s="22"/>
      <c r="B428" s="23"/>
      <c r="C428" s="23">
        <v>4119</v>
      </c>
      <c r="D428" s="24" t="s">
        <v>57</v>
      </c>
      <c r="E428" s="24"/>
      <c r="F428" s="24"/>
      <c r="G428" s="9">
        <v>338</v>
      </c>
      <c r="H428" s="9">
        <v>338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338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</row>
    <row r="429" spans="1:144" s="43" customFormat="1" ht="18" customHeight="1" hidden="1">
      <c r="A429" s="22"/>
      <c r="B429" s="23"/>
      <c r="C429" s="23">
        <v>4127</v>
      </c>
      <c r="D429" s="24" t="s">
        <v>90</v>
      </c>
      <c r="E429" s="24"/>
      <c r="F429" s="24"/>
      <c r="G429" s="9">
        <v>1019</v>
      </c>
      <c r="H429" s="9">
        <v>1019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1019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</row>
    <row r="430" spans="1:144" s="43" customFormat="1" ht="18" customHeight="1" hidden="1">
      <c r="A430" s="22"/>
      <c r="B430" s="23"/>
      <c r="C430" s="23">
        <v>4129</v>
      </c>
      <c r="D430" s="24" t="s">
        <v>90</v>
      </c>
      <c r="E430" s="24"/>
      <c r="F430" s="24"/>
      <c r="G430" s="9">
        <v>55</v>
      </c>
      <c r="H430" s="9">
        <v>55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55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</row>
    <row r="431" spans="1:144" s="43" customFormat="1" ht="18" customHeight="1" hidden="1">
      <c r="A431" s="22"/>
      <c r="B431" s="23"/>
      <c r="C431" s="23">
        <v>4177</v>
      </c>
      <c r="D431" s="24" t="s">
        <v>58</v>
      </c>
      <c r="E431" s="24"/>
      <c r="F431" s="24"/>
      <c r="G431" s="9">
        <v>8548</v>
      </c>
      <c r="H431" s="9">
        <v>8548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8548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</row>
    <row r="432" spans="1:144" s="43" customFormat="1" ht="18" customHeight="1" hidden="1">
      <c r="A432" s="22"/>
      <c r="B432" s="23"/>
      <c r="C432" s="23">
        <v>4179</v>
      </c>
      <c r="D432" s="24" t="s">
        <v>58</v>
      </c>
      <c r="E432" s="24"/>
      <c r="F432" s="24"/>
      <c r="G432" s="9">
        <v>453</v>
      </c>
      <c r="H432" s="9">
        <v>453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453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</row>
    <row r="433" spans="1:144" s="43" customFormat="1" ht="18" customHeight="1" hidden="1">
      <c r="A433" s="22"/>
      <c r="B433" s="23"/>
      <c r="C433" s="23">
        <v>4217</v>
      </c>
      <c r="D433" s="24" t="s">
        <v>59</v>
      </c>
      <c r="E433" s="24"/>
      <c r="F433" s="24"/>
      <c r="G433" s="9">
        <v>10398</v>
      </c>
      <c r="H433" s="9">
        <v>10398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10398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</row>
    <row r="434" spans="1:144" s="43" customFormat="1" ht="18" customHeight="1" hidden="1">
      <c r="A434" s="22"/>
      <c r="B434" s="23"/>
      <c r="C434" s="23">
        <v>4219</v>
      </c>
      <c r="D434" s="24" t="s">
        <v>59</v>
      </c>
      <c r="E434" s="24"/>
      <c r="F434" s="24"/>
      <c r="G434" s="9">
        <v>551</v>
      </c>
      <c r="H434" s="9">
        <v>551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551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</row>
    <row r="435" spans="1:144" s="43" customFormat="1" ht="18" customHeight="1" hidden="1">
      <c r="A435" s="22"/>
      <c r="B435" s="23"/>
      <c r="C435" s="23">
        <v>4227</v>
      </c>
      <c r="D435" s="24" t="s">
        <v>133</v>
      </c>
      <c r="E435" s="24"/>
      <c r="F435" s="24"/>
      <c r="G435" s="9">
        <v>570</v>
      </c>
      <c r="H435" s="9">
        <v>570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570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</row>
    <row r="436" spans="1:144" s="43" customFormat="1" ht="18" customHeight="1" hidden="1">
      <c r="A436" s="22"/>
      <c r="B436" s="23"/>
      <c r="C436" s="23">
        <v>4229</v>
      </c>
      <c r="D436" s="24" t="s">
        <v>133</v>
      </c>
      <c r="E436" s="24"/>
      <c r="F436" s="24"/>
      <c r="G436" s="9">
        <v>32</v>
      </c>
      <c r="H436" s="9">
        <v>32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32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</row>
    <row r="437" spans="1:144" s="43" customFormat="1" ht="18" customHeight="1" hidden="1">
      <c r="A437" s="22"/>
      <c r="B437" s="23"/>
      <c r="C437" s="23">
        <v>4287</v>
      </c>
      <c r="D437" s="24" t="s">
        <v>91</v>
      </c>
      <c r="E437" s="24"/>
      <c r="F437" s="24"/>
      <c r="G437" s="9">
        <v>665</v>
      </c>
      <c r="H437" s="9">
        <v>665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665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</row>
    <row r="438" spans="1:144" s="43" customFormat="1" ht="18" customHeight="1" hidden="1">
      <c r="A438" s="22"/>
      <c r="B438" s="23"/>
      <c r="C438" s="23">
        <v>4289</v>
      </c>
      <c r="D438" s="24" t="s">
        <v>91</v>
      </c>
      <c r="E438" s="24"/>
      <c r="F438" s="24"/>
      <c r="G438" s="9">
        <v>36</v>
      </c>
      <c r="H438" s="9">
        <v>36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36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</row>
    <row r="439" spans="1:144" s="43" customFormat="1" ht="18" customHeight="1" hidden="1">
      <c r="A439" s="22"/>
      <c r="B439" s="23"/>
      <c r="C439" s="23">
        <v>4307</v>
      </c>
      <c r="D439" s="24" t="s">
        <v>61</v>
      </c>
      <c r="E439" s="24"/>
      <c r="F439" s="24"/>
      <c r="G439" s="9">
        <v>52709</v>
      </c>
      <c r="H439" s="9">
        <v>52709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52709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</row>
    <row r="440" spans="1:144" s="43" customFormat="1" ht="18" customHeight="1" hidden="1">
      <c r="A440" s="22"/>
      <c r="B440" s="23"/>
      <c r="C440" s="23">
        <v>4309</v>
      </c>
      <c r="D440" s="24" t="s">
        <v>61</v>
      </c>
      <c r="E440" s="24"/>
      <c r="F440" s="24"/>
      <c r="G440" s="9">
        <v>2791</v>
      </c>
      <c r="H440" s="9">
        <v>2791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2791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</row>
    <row r="441" spans="1:144" s="43" customFormat="1" ht="39" customHeight="1" hidden="1">
      <c r="A441" s="22"/>
      <c r="B441" s="23"/>
      <c r="C441" s="23">
        <v>4367</v>
      </c>
      <c r="D441" s="24" t="s">
        <v>219</v>
      </c>
      <c r="E441" s="24"/>
      <c r="F441" s="24"/>
      <c r="G441" s="9">
        <v>940</v>
      </c>
      <c r="H441" s="9">
        <v>940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940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</row>
    <row r="442" spans="1:144" s="43" customFormat="1" ht="39.75" customHeight="1" hidden="1">
      <c r="A442" s="22"/>
      <c r="B442" s="23"/>
      <c r="C442" s="23">
        <v>4369</v>
      </c>
      <c r="D442" s="24" t="s">
        <v>219</v>
      </c>
      <c r="E442" s="24"/>
      <c r="F442" s="24"/>
      <c r="G442" s="9">
        <v>49</v>
      </c>
      <c r="H442" s="9">
        <v>49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49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</row>
    <row r="443" spans="1:144" s="43" customFormat="1" ht="18" customHeight="1" hidden="1">
      <c r="A443" s="22"/>
      <c r="B443" s="23"/>
      <c r="C443" s="23">
        <v>4417</v>
      </c>
      <c r="D443" s="24" t="s">
        <v>92</v>
      </c>
      <c r="E443" s="24"/>
      <c r="F443" s="24"/>
      <c r="G443" s="9">
        <v>662</v>
      </c>
      <c r="H443" s="9">
        <v>662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662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</row>
    <row r="444" spans="1:144" s="43" customFormat="1" ht="18" customHeight="1" hidden="1">
      <c r="A444" s="22"/>
      <c r="B444" s="23"/>
      <c r="C444" s="23">
        <v>4419</v>
      </c>
      <c r="D444" s="24" t="s">
        <v>92</v>
      </c>
      <c r="E444" s="24"/>
      <c r="F444" s="24"/>
      <c r="G444" s="9">
        <v>35</v>
      </c>
      <c r="H444" s="9">
        <v>35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35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</row>
    <row r="445" spans="1:144" s="43" customFormat="1" ht="18" customHeight="1" hidden="1">
      <c r="A445" s="22"/>
      <c r="B445" s="23"/>
      <c r="C445" s="23">
        <v>4447</v>
      </c>
      <c r="D445" s="24" t="s">
        <v>135</v>
      </c>
      <c r="E445" s="24"/>
      <c r="F445" s="24"/>
      <c r="G445" s="9">
        <v>1031</v>
      </c>
      <c r="H445" s="9">
        <v>1031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1031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</row>
    <row r="446" spans="1:144" s="43" customFormat="1" ht="18" customHeight="1" hidden="1">
      <c r="A446" s="22"/>
      <c r="B446" s="23"/>
      <c r="C446" s="23">
        <v>4449</v>
      </c>
      <c r="D446" s="24" t="s">
        <v>135</v>
      </c>
      <c r="E446" s="24"/>
      <c r="F446" s="24"/>
      <c r="G446" s="9">
        <v>57</v>
      </c>
      <c r="H446" s="9">
        <v>57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57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</row>
    <row r="447" spans="1:144" s="43" customFormat="1" ht="38.25" hidden="1">
      <c r="A447" s="22"/>
      <c r="B447" s="23"/>
      <c r="C447" s="23">
        <v>4560</v>
      </c>
      <c r="D447" s="24" t="s">
        <v>189</v>
      </c>
      <c r="E447" s="24"/>
      <c r="F447" s="24"/>
      <c r="G447" s="9">
        <v>8</v>
      </c>
      <c r="H447" s="9">
        <v>8</v>
      </c>
      <c r="I447" s="9">
        <v>8</v>
      </c>
      <c r="J447" s="9">
        <v>0</v>
      </c>
      <c r="K447" s="9">
        <v>8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</row>
    <row r="448" spans="1:144" s="43" customFormat="1" ht="9.75" customHeight="1" hidden="1">
      <c r="A448" s="44"/>
      <c r="B448" s="54"/>
      <c r="C448" s="54"/>
      <c r="D448" s="55"/>
      <c r="E448" s="55"/>
      <c r="F448" s="55"/>
      <c r="G448" s="80"/>
      <c r="H448" s="37"/>
      <c r="I448" s="37"/>
      <c r="J448" s="37"/>
      <c r="K448" s="37"/>
      <c r="L448" s="37"/>
      <c r="M448" s="37"/>
      <c r="N448" s="37"/>
      <c r="O448" s="37"/>
      <c r="P448" s="37"/>
      <c r="Q448" s="33"/>
      <c r="R448" s="21"/>
      <c r="S448" s="21"/>
      <c r="T448" s="21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</row>
    <row r="449" spans="1:144" s="21" customFormat="1" ht="21" customHeight="1" hidden="1">
      <c r="A449" s="18">
        <v>854</v>
      </c>
      <c r="B449" s="19"/>
      <c r="C449" s="19"/>
      <c r="D449" s="20" t="s">
        <v>17</v>
      </c>
      <c r="E449" s="20">
        <f>E450+E465+E471+E474</f>
        <v>0</v>
      </c>
      <c r="F449" s="20">
        <f>F450+F465+F471+F474</f>
        <v>0</v>
      </c>
      <c r="G449" s="20">
        <f>G450+G465+G471+G474</f>
        <v>172679</v>
      </c>
      <c r="H449" s="95">
        <f>H450+H465+H471+H474</f>
        <v>172679</v>
      </c>
      <c r="I449" s="95">
        <f aca="true" t="shared" si="59" ref="I449:O449">I450+I465+I471+I474</f>
        <v>147444</v>
      </c>
      <c r="J449" s="95">
        <f t="shared" si="59"/>
        <v>128287</v>
      </c>
      <c r="K449" s="95">
        <f t="shared" si="59"/>
        <v>19157</v>
      </c>
      <c r="L449" s="95">
        <f t="shared" si="59"/>
        <v>0</v>
      </c>
      <c r="M449" s="95">
        <f t="shared" si="59"/>
        <v>25235</v>
      </c>
      <c r="N449" s="95">
        <f t="shared" si="59"/>
        <v>0</v>
      </c>
      <c r="O449" s="95">
        <f t="shared" si="59"/>
        <v>0</v>
      </c>
      <c r="P449" s="95">
        <f>P450+P465+P471+P474</f>
        <v>0</v>
      </c>
      <c r="Q449" s="95">
        <f>Q450+Q465+Q471+Q474</f>
        <v>0</v>
      </c>
      <c r="R449" s="95">
        <f>R450+R465+R471+R474</f>
        <v>0</v>
      </c>
      <c r="S449" s="95">
        <f>S450+S465+S471+S474</f>
        <v>0</v>
      </c>
      <c r="T449" s="95">
        <f>T450+T465+T471+T474</f>
        <v>0</v>
      </c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</row>
    <row r="450" spans="1:144" s="21" customFormat="1" ht="18" customHeight="1" hidden="1">
      <c r="A450" s="22"/>
      <c r="B450" s="23">
        <v>85401</v>
      </c>
      <c r="C450" s="23"/>
      <c r="D450" s="24" t="s">
        <v>179</v>
      </c>
      <c r="E450" s="24">
        <f>SUM(E451:E464)</f>
        <v>0</v>
      </c>
      <c r="F450" s="24">
        <f>SUM(F451:F464)</f>
        <v>0</v>
      </c>
      <c r="G450" s="24">
        <f>SUM(G451:G464)</f>
        <v>131946</v>
      </c>
      <c r="H450" s="99">
        <f aca="true" t="shared" si="60" ref="H450:T450">SUM(H451:H464)</f>
        <v>131946</v>
      </c>
      <c r="I450" s="99">
        <f t="shared" si="60"/>
        <v>131511</v>
      </c>
      <c r="J450" s="99">
        <f t="shared" si="60"/>
        <v>119154</v>
      </c>
      <c r="K450" s="99">
        <f t="shared" si="60"/>
        <v>12357</v>
      </c>
      <c r="L450" s="99">
        <f t="shared" si="60"/>
        <v>0</v>
      </c>
      <c r="M450" s="99">
        <f t="shared" si="60"/>
        <v>435</v>
      </c>
      <c r="N450" s="99">
        <f t="shared" si="60"/>
        <v>0</v>
      </c>
      <c r="O450" s="99">
        <f t="shared" si="60"/>
        <v>0</v>
      </c>
      <c r="P450" s="99">
        <f t="shared" si="60"/>
        <v>0</v>
      </c>
      <c r="Q450" s="99">
        <f t="shared" si="60"/>
        <v>0</v>
      </c>
      <c r="R450" s="99">
        <f t="shared" si="60"/>
        <v>0</v>
      </c>
      <c r="S450" s="99">
        <f t="shared" si="60"/>
        <v>0</v>
      </c>
      <c r="T450" s="99">
        <f t="shared" si="60"/>
        <v>0</v>
      </c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</row>
    <row r="451" spans="1:144" s="21" customFormat="1" ht="26.25" customHeight="1" hidden="1">
      <c r="A451" s="22"/>
      <c r="B451" s="23"/>
      <c r="C451" s="23">
        <v>3020</v>
      </c>
      <c r="D451" s="24" t="s">
        <v>222</v>
      </c>
      <c r="E451" s="24"/>
      <c r="F451" s="24"/>
      <c r="G451" s="9">
        <v>435</v>
      </c>
      <c r="H451" s="98">
        <v>435</v>
      </c>
      <c r="I451" s="98">
        <v>0</v>
      </c>
      <c r="J451" s="98">
        <v>0</v>
      </c>
      <c r="K451" s="98">
        <v>0</v>
      </c>
      <c r="L451" s="98">
        <v>0</v>
      </c>
      <c r="M451" s="100">
        <v>435</v>
      </c>
      <c r="N451" s="100">
        <v>0</v>
      </c>
      <c r="O451" s="100">
        <v>0</v>
      </c>
      <c r="P451" s="100">
        <v>0</v>
      </c>
      <c r="Q451" s="100">
        <v>0</v>
      </c>
      <c r="R451" s="100">
        <v>0</v>
      </c>
      <c r="S451" s="100">
        <v>0</v>
      </c>
      <c r="T451" s="98">
        <v>0</v>
      </c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</row>
    <row r="452" spans="1:144" s="21" customFormat="1" ht="18" customHeight="1" hidden="1">
      <c r="A452" s="22"/>
      <c r="B452" s="23"/>
      <c r="C452" s="23">
        <v>4010</v>
      </c>
      <c r="D452" s="24" t="s">
        <v>88</v>
      </c>
      <c r="E452" s="24"/>
      <c r="F452" s="24"/>
      <c r="G452" s="9">
        <v>93826</v>
      </c>
      <c r="H452" s="9">
        <v>93826</v>
      </c>
      <c r="I452" s="9">
        <v>93826</v>
      </c>
      <c r="J452" s="9">
        <v>93826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</row>
    <row r="453" spans="1:144" s="21" customFormat="1" ht="18" customHeight="1" hidden="1">
      <c r="A453" s="22"/>
      <c r="B453" s="23"/>
      <c r="C453" s="23">
        <v>4040</v>
      </c>
      <c r="D453" s="24" t="s">
        <v>89</v>
      </c>
      <c r="E453" s="24"/>
      <c r="F453" s="24"/>
      <c r="G453" s="9">
        <v>7453</v>
      </c>
      <c r="H453" s="9">
        <v>7453</v>
      </c>
      <c r="I453" s="9">
        <v>7453</v>
      </c>
      <c r="J453" s="9">
        <v>7453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</row>
    <row r="454" spans="1:144" s="21" customFormat="1" ht="18" customHeight="1" hidden="1">
      <c r="A454" s="22"/>
      <c r="B454" s="23"/>
      <c r="C454" s="23">
        <v>4110</v>
      </c>
      <c r="D454" s="24" t="s">
        <v>57</v>
      </c>
      <c r="E454" s="24"/>
      <c r="F454" s="24"/>
      <c r="G454" s="9">
        <v>15392</v>
      </c>
      <c r="H454" s="9">
        <v>15392</v>
      </c>
      <c r="I454" s="9">
        <v>15392</v>
      </c>
      <c r="J454" s="9">
        <v>15392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</row>
    <row r="455" spans="1:144" s="21" customFormat="1" ht="18" customHeight="1" hidden="1">
      <c r="A455" s="22"/>
      <c r="B455" s="23"/>
      <c r="C455" s="23">
        <v>4120</v>
      </c>
      <c r="D455" s="24" t="s">
        <v>90</v>
      </c>
      <c r="E455" s="24"/>
      <c r="F455" s="24"/>
      <c r="G455" s="9">
        <v>2483</v>
      </c>
      <c r="H455" s="9">
        <v>2483</v>
      </c>
      <c r="I455" s="9">
        <v>2483</v>
      </c>
      <c r="J455" s="9">
        <v>2483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</row>
    <row r="456" spans="1:144" s="21" customFormat="1" ht="18" customHeight="1" hidden="1">
      <c r="A456" s="22"/>
      <c r="B456" s="23"/>
      <c r="C456" s="23">
        <v>4170</v>
      </c>
      <c r="D456" s="24" t="s">
        <v>58</v>
      </c>
      <c r="E456" s="24"/>
      <c r="F456" s="24"/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</row>
    <row r="457" spans="1:144" s="21" customFormat="1" ht="18" customHeight="1" hidden="1">
      <c r="A457" s="22"/>
      <c r="B457" s="23"/>
      <c r="C457" s="23">
        <v>4210</v>
      </c>
      <c r="D457" s="24" t="s">
        <v>59</v>
      </c>
      <c r="E457" s="24"/>
      <c r="F457" s="24"/>
      <c r="G457" s="9">
        <v>2100</v>
      </c>
      <c r="H457" s="9">
        <v>2100</v>
      </c>
      <c r="I457" s="9">
        <v>2100</v>
      </c>
      <c r="J457" s="9">
        <v>0</v>
      </c>
      <c r="K457" s="9">
        <v>2100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</row>
    <row r="458" spans="1:144" s="21" customFormat="1" ht="27" customHeight="1" hidden="1">
      <c r="A458" s="22"/>
      <c r="B458" s="23"/>
      <c r="C458" s="23" t="s">
        <v>79</v>
      </c>
      <c r="D458" s="24" t="s">
        <v>223</v>
      </c>
      <c r="E458" s="24"/>
      <c r="F458" s="24"/>
      <c r="G458" s="9">
        <v>200</v>
      </c>
      <c r="H458" s="9">
        <v>200</v>
      </c>
      <c r="I458" s="9">
        <v>200</v>
      </c>
      <c r="J458" s="9">
        <v>0</v>
      </c>
      <c r="K458" s="9">
        <v>200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</row>
    <row r="459" spans="1:144" s="21" customFormat="1" ht="28.5" customHeight="1" hidden="1">
      <c r="A459" s="22"/>
      <c r="B459" s="23"/>
      <c r="C459" s="23">
        <v>4240</v>
      </c>
      <c r="D459" s="24" t="s">
        <v>131</v>
      </c>
      <c r="E459" s="24"/>
      <c r="F459" s="24"/>
      <c r="G459" s="9">
        <v>1000</v>
      </c>
      <c r="H459" s="9">
        <v>1000</v>
      </c>
      <c r="I459" s="9">
        <v>1000</v>
      </c>
      <c r="J459" s="9">
        <v>0</v>
      </c>
      <c r="K459" s="9">
        <v>1000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</row>
    <row r="460" spans="1:144" s="21" customFormat="1" ht="18" customHeight="1" hidden="1">
      <c r="A460" s="22"/>
      <c r="B460" s="23"/>
      <c r="C460" s="23" t="s">
        <v>65</v>
      </c>
      <c r="D460" s="24" t="s">
        <v>60</v>
      </c>
      <c r="E460" s="24"/>
      <c r="F460" s="24"/>
      <c r="G460" s="9">
        <v>500</v>
      </c>
      <c r="H460" s="9">
        <v>500</v>
      </c>
      <c r="I460" s="9">
        <v>500</v>
      </c>
      <c r="J460" s="9">
        <v>0</v>
      </c>
      <c r="K460" s="9">
        <v>500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</row>
    <row r="461" spans="1:144" s="21" customFormat="1" ht="18" customHeight="1" hidden="1">
      <c r="A461" s="22"/>
      <c r="B461" s="23"/>
      <c r="C461" s="23" t="s">
        <v>74</v>
      </c>
      <c r="D461" s="24" t="s">
        <v>91</v>
      </c>
      <c r="E461" s="24"/>
      <c r="F461" s="24"/>
      <c r="G461" s="9">
        <v>70</v>
      </c>
      <c r="H461" s="9">
        <v>70</v>
      </c>
      <c r="I461" s="9">
        <v>70</v>
      </c>
      <c r="J461" s="9">
        <v>0</v>
      </c>
      <c r="K461" s="9">
        <v>70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</row>
    <row r="462" spans="1:144" s="21" customFormat="1" ht="18" customHeight="1" hidden="1">
      <c r="A462" s="22"/>
      <c r="B462" s="23"/>
      <c r="C462" s="23">
        <v>4300</v>
      </c>
      <c r="D462" s="24" t="s">
        <v>61</v>
      </c>
      <c r="E462" s="24"/>
      <c r="F462" s="24"/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</row>
    <row r="463" spans="1:144" s="21" customFormat="1" ht="18" customHeight="1" hidden="1">
      <c r="A463" s="22"/>
      <c r="B463" s="23"/>
      <c r="C463" s="23">
        <v>4440</v>
      </c>
      <c r="D463" s="24" t="s">
        <v>93</v>
      </c>
      <c r="E463" s="24"/>
      <c r="F463" s="24"/>
      <c r="G463" s="9">
        <v>8437</v>
      </c>
      <c r="H463" s="9">
        <v>8437</v>
      </c>
      <c r="I463" s="9">
        <v>8437</v>
      </c>
      <c r="J463" s="9">
        <v>0</v>
      </c>
      <c r="K463" s="9">
        <v>8437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</row>
    <row r="464" spans="1:144" s="21" customFormat="1" ht="25.5" hidden="1">
      <c r="A464" s="22"/>
      <c r="B464" s="23"/>
      <c r="C464" s="23">
        <v>4700</v>
      </c>
      <c r="D464" s="24" t="s">
        <v>94</v>
      </c>
      <c r="E464" s="24"/>
      <c r="F464" s="24"/>
      <c r="G464" s="9">
        <v>50</v>
      </c>
      <c r="H464" s="9">
        <v>50</v>
      </c>
      <c r="I464" s="9">
        <v>50</v>
      </c>
      <c r="J464" s="9">
        <v>0</v>
      </c>
      <c r="K464" s="9">
        <v>50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</row>
    <row r="465" spans="1:144" s="21" customFormat="1" ht="24" customHeight="1" hidden="1">
      <c r="A465" s="22"/>
      <c r="B465" s="23">
        <v>85404</v>
      </c>
      <c r="C465" s="23"/>
      <c r="D465" s="24" t="s">
        <v>184</v>
      </c>
      <c r="E465" s="24">
        <f>SUM(E466:E470)</f>
        <v>0</v>
      </c>
      <c r="F465" s="24">
        <f>SUM(F466:F470)</f>
        <v>0</v>
      </c>
      <c r="G465" s="24">
        <f aca="true" t="shared" si="61" ref="G465:T465">SUM(G466:G470)</f>
        <v>12233</v>
      </c>
      <c r="H465" s="24">
        <f t="shared" si="61"/>
        <v>12233</v>
      </c>
      <c r="I465" s="24">
        <f t="shared" si="61"/>
        <v>12233</v>
      </c>
      <c r="J465" s="24">
        <f t="shared" si="61"/>
        <v>9133</v>
      </c>
      <c r="K465" s="24">
        <f t="shared" si="61"/>
        <v>3100</v>
      </c>
      <c r="L465" s="24">
        <f t="shared" si="61"/>
        <v>0</v>
      </c>
      <c r="M465" s="24">
        <f t="shared" si="61"/>
        <v>0</v>
      </c>
      <c r="N465" s="24">
        <f t="shared" si="61"/>
        <v>0</v>
      </c>
      <c r="O465" s="24">
        <f t="shared" si="61"/>
        <v>0</v>
      </c>
      <c r="P465" s="24">
        <f t="shared" si="61"/>
        <v>0</v>
      </c>
      <c r="Q465" s="24">
        <f t="shared" si="61"/>
        <v>0</v>
      </c>
      <c r="R465" s="24">
        <f t="shared" si="61"/>
        <v>0</v>
      </c>
      <c r="S465" s="24">
        <f t="shared" si="61"/>
        <v>0</v>
      </c>
      <c r="T465" s="24">
        <f t="shared" si="61"/>
        <v>0</v>
      </c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</row>
    <row r="466" spans="1:144" s="21" customFormat="1" ht="18" customHeight="1" hidden="1">
      <c r="A466" s="22"/>
      <c r="B466" s="23"/>
      <c r="C466" s="23">
        <v>4010</v>
      </c>
      <c r="D466" s="24" t="s">
        <v>88</v>
      </c>
      <c r="E466" s="24"/>
      <c r="F466" s="24"/>
      <c r="G466" s="9">
        <v>7298</v>
      </c>
      <c r="H466" s="9">
        <v>7298</v>
      </c>
      <c r="I466" s="9">
        <v>7298</v>
      </c>
      <c r="J466" s="9">
        <v>7298</v>
      </c>
      <c r="K466" s="9">
        <v>0</v>
      </c>
      <c r="L466" s="9">
        <v>0</v>
      </c>
      <c r="M466" s="69">
        <v>0</v>
      </c>
      <c r="N466" s="69">
        <v>0</v>
      </c>
      <c r="O466" s="69">
        <v>0</v>
      </c>
      <c r="P466" s="69">
        <v>0</v>
      </c>
      <c r="Q466" s="9">
        <v>0</v>
      </c>
      <c r="R466" s="21">
        <v>0</v>
      </c>
      <c r="S466" s="21">
        <v>0</v>
      </c>
      <c r="T466" s="21">
        <v>0</v>
      </c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</row>
    <row r="467" spans="1:144" s="21" customFormat="1" ht="18" customHeight="1" hidden="1">
      <c r="A467" s="22"/>
      <c r="B467" s="23"/>
      <c r="C467" s="23">
        <v>4040</v>
      </c>
      <c r="D467" s="24" t="s">
        <v>89</v>
      </c>
      <c r="E467" s="24"/>
      <c r="F467" s="24"/>
      <c r="G467" s="9">
        <v>471</v>
      </c>
      <c r="H467" s="9">
        <v>471</v>
      </c>
      <c r="I467" s="9">
        <v>471</v>
      </c>
      <c r="J467" s="9">
        <v>471</v>
      </c>
      <c r="K467" s="9">
        <v>0</v>
      </c>
      <c r="L467" s="9">
        <v>0</v>
      </c>
      <c r="M467" s="69">
        <v>0</v>
      </c>
      <c r="N467" s="69">
        <v>0</v>
      </c>
      <c r="O467" s="69">
        <v>0</v>
      </c>
      <c r="P467" s="69">
        <v>0</v>
      </c>
      <c r="Q467" s="9">
        <v>0</v>
      </c>
      <c r="R467" s="21">
        <v>0</v>
      </c>
      <c r="S467" s="21">
        <v>0</v>
      </c>
      <c r="T467" s="21">
        <v>0</v>
      </c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</row>
    <row r="468" spans="1:144" s="21" customFormat="1" ht="18" customHeight="1" hidden="1">
      <c r="A468" s="22"/>
      <c r="B468" s="23"/>
      <c r="C468" s="23">
        <v>4110</v>
      </c>
      <c r="D468" s="24" t="s">
        <v>57</v>
      </c>
      <c r="E468" s="24"/>
      <c r="F468" s="24"/>
      <c r="G468" s="9">
        <v>1174</v>
      </c>
      <c r="H468" s="9">
        <v>1174</v>
      </c>
      <c r="I468" s="9">
        <v>1174</v>
      </c>
      <c r="J468" s="9">
        <v>1174</v>
      </c>
      <c r="K468" s="9">
        <v>0</v>
      </c>
      <c r="L468" s="9">
        <v>0</v>
      </c>
      <c r="M468" s="69">
        <v>0</v>
      </c>
      <c r="N468" s="69">
        <v>0</v>
      </c>
      <c r="O468" s="69">
        <v>0</v>
      </c>
      <c r="P468" s="69">
        <v>0</v>
      </c>
      <c r="Q468" s="9">
        <v>0</v>
      </c>
      <c r="R468" s="21">
        <v>0</v>
      </c>
      <c r="S468" s="21">
        <v>0</v>
      </c>
      <c r="T468" s="21">
        <v>0</v>
      </c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</row>
    <row r="469" spans="1:144" s="21" customFormat="1" ht="18" customHeight="1" hidden="1">
      <c r="A469" s="22"/>
      <c r="B469" s="23"/>
      <c r="C469" s="23">
        <v>4120</v>
      </c>
      <c r="D469" s="24" t="s">
        <v>90</v>
      </c>
      <c r="E469" s="24"/>
      <c r="F469" s="24"/>
      <c r="G469" s="9">
        <v>190</v>
      </c>
      <c r="H469" s="9">
        <v>190</v>
      </c>
      <c r="I469" s="9">
        <v>190</v>
      </c>
      <c r="J469" s="9">
        <v>190</v>
      </c>
      <c r="K469" s="9">
        <v>0</v>
      </c>
      <c r="L469" s="9">
        <v>0</v>
      </c>
      <c r="M469" s="69">
        <v>0</v>
      </c>
      <c r="N469" s="69">
        <v>0</v>
      </c>
      <c r="O469" s="69">
        <v>0</v>
      </c>
      <c r="P469" s="69">
        <v>0</v>
      </c>
      <c r="Q469" s="9">
        <v>0</v>
      </c>
      <c r="R469" s="21">
        <v>0</v>
      </c>
      <c r="S469" s="21">
        <v>0</v>
      </c>
      <c r="T469" s="21">
        <v>0</v>
      </c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</row>
    <row r="470" spans="1:144" s="21" customFormat="1" ht="26.25" customHeight="1" hidden="1">
      <c r="A470" s="22"/>
      <c r="B470" s="23"/>
      <c r="C470" s="23">
        <v>4240</v>
      </c>
      <c r="D470" s="24" t="s">
        <v>131</v>
      </c>
      <c r="E470" s="24"/>
      <c r="F470" s="24"/>
      <c r="G470" s="9">
        <v>3100</v>
      </c>
      <c r="H470" s="9">
        <v>3100</v>
      </c>
      <c r="I470" s="9">
        <v>3100</v>
      </c>
      <c r="J470" s="9">
        <v>0</v>
      </c>
      <c r="K470" s="9">
        <v>3100</v>
      </c>
      <c r="L470" s="9">
        <v>0</v>
      </c>
      <c r="M470" s="69">
        <v>0</v>
      </c>
      <c r="N470" s="69">
        <v>0</v>
      </c>
      <c r="O470" s="69">
        <v>0</v>
      </c>
      <c r="P470" s="69">
        <v>0</v>
      </c>
      <c r="Q470" s="9">
        <v>0</v>
      </c>
      <c r="R470" s="21">
        <v>0</v>
      </c>
      <c r="S470" s="21">
        <v>0</v>
      </c>
      <c r="T470" s="21">
        <v>0</v>
      </c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</row>
    <row r="471" spans="1:144" s="21" customFormat="1" ht="18" customHeight="1" hidden="1">
      <c r="A471" s="22"/>
      <c r="B471" s="23" t="s">
        <v>37</v>
      </c>
      <c r="C471" s="23"/>
      <c r="D471" s="24" t="s">
        <v>36</v>
      </c>
      <c r="E471" s="24"/>
      <c r="F471" s="24"/>
      <c r="G471" s="24">
        <f>SUM(G472:G473)</f>
        <v>24800</v>
      </c>
      <c r="H471" s="24">
        <f>SUM(H472:H473)</f>
        <v>24800</v>
      </c>
      <c r="I471" s="24">
        <f aca="true" t="shared" si="62" ref="I471:T471">SUM(I472:I473)</f>
        <v>0</v>
      </c>
      <c r="J471" s="24">
        <f t="shared" si="62"/>
        <v>0</v>
      </c>
      <c r="K471" s="24">
        <f t="shared" si="62"/>
        <v>0</v>
      </c>
      <c r="L471" s="24">
        <f t="shared" si="62"/>
        <v>0</v>
      </c>
      <c r="M471" s="24">
        <f t="shared" si="62"/>
        <v>24800</v>
      </c>
      <c r="N471" s="24">
        <f t="shared" si="62"/>
        <v>0</v>
      </c>
      <c r="O471" s="24">
        <f t="shared" si="62"/>
        <v>0</v>
      </c>
      <c r="P471" s="24">
        <f t="shared" si="62"/>
        <v>0</v>
      </c>
      <c r="Q471" s="24">
        <f t="shared" si="62"/>
        <v>0</v>
      </c>
      <c r="R471" s="24">
        <f t="shared" si="62"/>
        <v>0</v>
      </c>
      <c r="S471" s="24">
        <f t="shared" si="62"/>
        <v>0</v>
      </c>
      <c r="T471" s="24">
        <f t="shared" si="62"/>
        <v>0</v>
      </c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</row>
    <row r="472" spans="1:144" s="21" customFormat="1" ht="18" customHeight="1" hidden="1">
      <c r="A472" s="22"/>
      <c r="B472" s="23"/>
      <c r="C472" s="23">
        <v>3240</v>
      </c>
      <c r="D472" s="24" t="s">
        <v>129</v>
      </c>
      <c r="E472" s="24"/>
      <c r="F472" s="24"/>
      <c r="G472" s="9">
        <f>6500+6300</f>
        <v>12800</v>
      </c>
      <c r="H472" s="9">
        <f>6500+6300</f>
        <v>12800</v>
      </c>
      <c r="I472" s="9">
        <v>0</v>
      </c>
      <c r="J472" s="9">
        <v>0</v>
      </c>
      <c r="K472" s="9">
        <v>0</v>
      </c>
      <c r="L472" s="9">
        <v>0</v>
      </c>
      <c r="M472" s="69">
        <v>12800</v>
      </c>
      <c r="N472" s="69">
        <v>0</v>
      </c>
      <c r="O472" s="69">
        <v>0</v>
      </c>
      <c r="P472" s="69">
        <v>0</v>
      </c>
      <c r="Q472" s="9">
        <v>0</v>
      </c>
      <c r="R472" s="21">
        <v>0</v>
      </c>
      <c r="S472" s="21">
        <v>0</v>
      </c>
      <c r="T472" s="21">
        <v>0</v>
      </c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</row>
    <row r="473" spans="1:144" s="21" customFormat="1" ht="18" customHeight="1" hidden="1">
      <c r="A473" s="22"/>
      <c r="B473" s="23"/>
      <c r="C473" s="23" t="s">
        <v>156</v>
      </c>
      <c r="D473" s="24" t="s">
        <v>157</v>
      </c>
      <c r="E473" s="24"/>
      <c r="F473" s="24"/>
      <c r="G473" s="9">
        <v>12000</v>
      </c>
      <c r="H473" s="9">
        <v>12000</v>
      </c>
      <c r="I473" s="9">
        <v>0</v>
      </c>
      <c r="J473" s="9">
        <v>0</v>
      </c>
      <c r="K473" s="9">
        <v>0</v>
      </c>
      <c r="L473" s="9">
        <v>0</v>
      </c>
      <c r="M473" s="69">
        <v>12000</v>
      </c>
      <c r="N473" s="69">
        <v>0</v>
      </c>
      <c r="O473" s="69">
        <v>0</v>
      </c>
      <c r="P473" s="69">
        <v>0</v>
      </c>
      <c r="Q473" s="9">
        <v>0</v>
      </c>
      <c r="R473" s="21">
        <v>0</v>
      </c>
      <c r="S473" s="21">
        <v>0</v>
      </c>
      <c r="T473" s="21">
        <v>0</v>
      </c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</row>
    <row r="474" spans="1:144" s="21" customFormat="1" ht="18" customHeight="1" hidden="1">
      <c r="A474" s="22"/>
      <c r="B474" s="23" t="s">
        <v>153</v>
      </c>
      <c r="C474" s="23"/>
      <c r="D474" s="24" t="s">
        <v>7</v>
      </c>
      <c r="E474" s="24"/>
      <c r="F474" s="24"/>
      <c r="G474" s="24">
        <f>SUM(G475:G477)</f>
        <v>3700</v>
      </c>
      <c r="H474" s="24">
        <v>3700</v>
      </c>
      <c r="I474" s="24">
        <f>SUM(I475:I477)</f>
        <v>3700</v>
      </c>
      <c r="J474" s="24">
        <f>SUM(J475:J477)</f>
        <v>0</v>
      </c>
      <c r="K474" s="24">
        <f>SUM(K475:K477)</f>
        <v>3700</v>
      </c>
      <c r="L474" s="24">
        <f>SUM(L475:L477)</f>
        <v>0</v>
      </c>
      <c r="M474" s="70">
        <v>0</v>
      </c>
      <c r="N474" s="70">
        <v>0</v>
      </c>
      <c r="O474" s="70">
        <v>0</v>
      </c>
      <c r="P474" s="70">
        <v>0</v>
      </c>
      <c r="Q474" s="24">
        <v>0</v>
      </c>
      <c r="R474" s="21">
        <v>0</v>
      </c>
      <c r="S474" s="21">
        <v>0</v>
      </c>
      <c r="T474" s="21">
        <v>0</v>
      </c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</row>
    <row r="475" spans="1:144" s="21" customFormat="1" ht="18" customHeight="1" hidden="1">
      <c r="A475" s="22"/>
      <c r="B475" s="23"/>
      <c r="C475" s="23">
        <v>4210</v>
      </c>
      <c r="D475" s="24" t="s">
        <v>59</v>
      </c>
      <c r="E475" s="24"/>
      <c r="F475" s="24"/>
      <c r="G475" s="9">
        <v>2000</v>
      </c>
      <c r="H475" s="9">
        <v>2000</v>
      </c>
      <c r="I475" s="9">
        <v>2000</v>
      </c>
      <c r="J475" s="9">
        <v>0</v>
      </c>
      <c r="K475" s="9">
        <v>2000</v>
      </c>
      <c r="L475" s="9">
        <v>0</v>
      </c>
      <c r="M475" s="69">
        <v>0</v>
      </c>
      <c r="N475" s="69">
        <v>0</v>
      </c>
      <c r="O475" s="69">
        <v>0</v>
      </c>
      <c r="P475" s="69">
        <v>0</v>
      </c>
      <c r="Q475" s="9">
        <v>0</v>
      </c>
      <c r="R475" s="21">
        <v>0</v>
      </c>
      <c r="S475" s="21">
        <v>0</v>
      </c>
      <c r="T475" s="21">
        <v>0</v>
      </c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</row>
    <row r="476" spans="1:144" s="21" customFormat="1" ht="18" customHeight="1" hidden="1">
      <c r="A476" s="22"/>
      <c r="B476" s="23"/>
      <c r="C476" s="23">
        <v>4300</v>
      </c>
      <c r="D476" s="24" t="s">
        <v>61</v>
      </c>
      <c r="E476" s="24"/>
      <c r="F476" s="24"/>
      <c r="G476" s="9">
        <v>1500</v>
      </c>
      <c r="H476" s="9">
        <v>1500</v>
      </c>
      <c r="I476" s="9">
        <v>1500</v>
      </c>
      <c r="J476" s="9">
        <v>0</v>
      </c>
      <c r="K476" s="9">
        <v>1500</v>
      </c>
      <c r="L476" s="9">
        <v>0</v>
      </c>
      <c r="M476" s="69">
        <v>0</v>
      </c>
      <c r="N476" s="69">
        <v>0</v>
      </c>
      <c r="O476" s="69">
        <v>0</v>
      </c>
      <c r="P476" s="69">
        <v>0</v>
      </c>
      <c r="Q476" s="9">
        <v>0</v>
      </c>
      <c r="R476" s="21">
        <v>0</v>
      </c>
      <c r="S476" s="21">
        <v>0</v>
      </c>
      <c r="T476" s="21">
        <v>0</v>
      </c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</row>
    <row r="477" spans="1:144" s="21" customFormat="1" ht="18" customHeight="1" hidden="1">
      <c r="A477" s="22"/>
      <c r="B477" s="23"/>
      <c r="C477" s="23">
        <v>4430</v>
      </c>
      <c r="D477" s="24" t="s">
        <v>62</v>
      </c>
      <c r="E477" s="24"/>
      <c r="F477" s="24"/>
      <c r="G477" s="9">
        <v>200</v>
      </c>
      <c r="H477" s="9">
        <v>200</v>
      </c>
      <c r="I477" s="9">
        <v>200</v>
      </c>
      <c r="J477" s="9">
        <v>0</v>
      </c>
      <c r="K477" s="9">
        <v>200</v>
      </c>
      <c r="L477" s="9">
        <v>0</v>
      </c>
      <c r="M477" s="69">
        <v>0</v>
      </c>
      <c r="N477" s="69">
        <v>0</v>
      </c>
      <c r="O477" s="69">
        <v>0</v>
      </c>
      <c r="P477" s="69">
        <v>0</v>
      </c>
      <c r="Q477" s="9">
        <v>0</v>
      </c>
      <c r="R477" s="21">
        <v>0</v>
      </c>
      <c r="S477" s="21">
        <v>0</v>
      </c>
      <c r="T477" s="21">
        <v>0</v>
      </c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</row>
    <row r="478" spans="1:144" s="53" customFormat="1" ht="11.25" customHeight="1" hidden="1">
      <c r="A478" s="60"/>
      <c r="B478" s="61"/>
      <c r="C478" s="61"/>
      <c r="D478" s="62"/>
      <c r="E478" s="62"/>
      <c r="F478" s="62"/>
      <c r="G478" s="106"/>
      <c r="H478" s="52"/>
      <c r="I478" s="52"/>
      <c r="J478" s="52"/>
      <c r="K478" s="52"/>
      <c r="L478" s="52"/>
      <c r="M478" s="52"/>
      <c r="N478" s="52"/>
      <c r="O478" s="52"/>
      <c r="P478" s="52"/>
      <c r="Q478" s="33"/>
      <c r="R478" s="21"/>
      <c r="S478" s="21"/>
      <c r="T478" s="21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</row>
    <row r="479" spans="1:144" s="21" customFormat="1" ht="27.75" customHeight="1" hidden="1">
      <c r="A479" s="18">
        <v>900</v>
      </c>
      <c r="B479" s="19"/>
      <c r="C479" s="19"/>
      <c r="D479" s="20" t="s">
        <v>18</v>
      </c>
      <c r="E479" s="20"/>
      <c r="F479" s="20"/>
      <c r="G479" s="20">
        <f>G480+G488+G497+G507+G515+G513+G505</f>
        <v>1601554</v>
      </c>
      <c r="H479" s="95">
        <f aca="true" t="shared" si="63" ref="H479:T479">H480+H488+H497+H507+H515+H513+H505</f>
        <v>788603</v>
      </c>
      <c r="I479" s="95">
        <f t="shared" si="63"/>
        <v>778803</v>
      </c>
      <c r="J479" s="95">
        <f t="shared" si="63"/>
        <v>284843</v>
      </c>
      <c r="K479" s="95">
        <f t="shared" si="63"/>
        <v>493960</v>
      </c>
      <c r="L479" s="95">
        <f t="shared" si="63"/>
        <v>0</v>
      </c>
      <c r="M479" s="95">
        <f t="shared" si="63"/>
        <v>9800</v>
      </c>
      <c r="N479" s="95">
        <f t="shared" si="63"/>
        <v>0</v>
      </c>
      <c r="O479" s="95">
        <f t="shared" si="63"/>
        <v>0</v>
      </c>
      <c r="P479" s="95">
        <f t="shared" si="63"/>
        <v>0</v>
      </c>
      <c r="Q479" s="95">
        <f t="shared" si="63"/>
        <v>812951</v>
      </c>
      <c r="R479" s="95">
        <f t="shared" si="63"/>
        <v>812951</v>
      </c>
      <c r="S479" s="95">
        <f t="shared" si="63"/>
        <v>598404</v>
      </c>
      <c r="T479" s="95">
        <f t="shared" si="63"/>
        <v>0</v>
      </c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</row>
    <row r="480" spans="1:144" s="21" customFormat="1" ht="18.75" customHeight="1" hidden="1">
      <c r="A480" s="22"/>
      <c r="B480" s="23" t="s">
        <v>24</v>
      </c>
      <c r="C480" s="23"/>
      <c r="D480" s="24" t="s">
        <v>23</v>
      </c>
      <c r="E480" s="24"/>
      <c r="F480" s="24"/>
      <c r="G480" s="24">
        <f>SUM(G481:G485)</f>
        <v>775951</v>
      </c>
      <c r="H480" s="24">
        <f>SUM(H481:H485)</f>
        <v>13000</v>
      </c>
      <c r="I480" s="24">
        <f>SUM(I481:I485)</f>
        <v>13000</v>
      </c>
      <c r="J480" s="24">
        <f aca="true" t="shared" si="64" ref="J480:T480">SUM(J481:J485)</f>
        <v>0</v>
      </c>
      <c r="K480" s="24">
        <f t="shared" si="64"/>
        <v>13000</v>
      </c>
      <c r="L480" s="24">
        <f t="shared" si="64"/>
        <v>0</v>
      </c>
      <c r="M480" s="24">
        <f t="shared" si="64"/>
        <v>0</v>
      </c>
      <c r="N480" s="24">
        <f t="shared" si="64"/>
        <v>0</v>
      </c>
      <c r="O480" s="24">
        <f t="shared" si="64"/>
        <v>0</v>
      </c>
      <c r="P480" s="24">
        <f t="shared" si="64"/>
        <v>0</v>
      </c>
      <c r="Q480" s="24">
        <f t="shared" si="64"/>
        <v>762951</v>
      </c>
      <c r="R480" s="24">
        <f t="shared" si="64"/>
        <v>762951</v>
      </c>
      <c r="S480" s="24">
        <f t="shared" si="64"/>
        <v>598404</v>
      </c>
      <c r="T480" s="24">
        <f t="shared" si="64"/>
        <v>0</v>
      </c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</row>
    <row r="481" spans="1:144" s="21" customFormat="1" ht="18" customHeight="1" hidden="1">
      <c r="A481" s="22"/>
      <c r="B481" s="23"/>
      <c r="C481" s="23">
        <v>4210</v>
      </c>
      <c r="D481" s="24" t="s">
        <v>59</v>
      </c>
      <c r="E481" s="24"/>
      <c r="F481" s="24"/>
      <c r="G481" s="9">
        <v>6000</v>
      </c>
      <c r="H481" s="9">
        <v>6000</v>
      </c>
      <c r="I481" s="9">
        <v>6000</v>
      </c>
      <c r="J481" s="9">
        <v>0</v>
      </c>
      <c r="K481" s="9">
        <v>6000</v>
      </c>
      <c r="L481" s="9">
        <v>0</v>
      </c>
      <c r="M481" s="69">
        <v>0</v>
      </c>
      <c r="N481" s="69">
        <v>0</v>
      </c>
      <c r="O481" s="69">
        <v>0</v>
      </c>
      <c r="P481" s="69">
        <v>0</v>
      </c>
      <c r="Q481" s="9">
        <v>0</v>
      </c>
      <c r="R481" s="21">
        <v>0</v>
      </c>
      <c r="S481" s="21">
        <v>0</v>
      </c>
      <c r="T481" s="21">
        <v>0</v>
      </c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</row>
    <row r="482" spans="1:144" s="21" customFormat="1" ht="18" customHeight="1" hidden="1">
      <c r="A482" s="22"/>
      <c r="B482" s="23"/>
      <c r="C482" s="23">
        <v>4300</v>
      </c>
      <c r="D482" s="24" t="s">
        <v>61</v>
      </c>
      <c r="E482" s="24"/>
      <c r="F482" s="24"/>
      <c r="G482" s="9">
        <v>7000</v>
      </c>
      <c r="H482" s="9">
        <v>7000</v>
      </c>
      <c r="I482" s="9">
        <v>7000</v>
      </c>
      <c r="J482" s="9">
        <v>0</v>
      </c>
      <c r="K482" s="9">
        <v>7000</v>
      </c>
      <c r="L482" s="9">
        <v>0</v>
      </c>
      <c r="M482" s="69">
        <v>0</v>
      </c>
      <c r="N482" s="69">
        <v>0</v>
      </c>
      <c r="O482" s="69">
        <v>0</v>
      </c>
      <c r="P482" s="69">
        <v>0</v>
      </c>
      <c r="Q482" s="9">
        <v>0</v>
      </c>
      <c r="R482" s="21">
        <v>0</v>
      </c>
      <c r="S482" s="21">
        <v>0</v>
      </c>
      <c r="T482" s="21">
        <v>0</v>
      </c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</row>
    <row r="483" spans="1:144" s="21" customFormat="1" ht="26.25" customHeight="1" hidden="1">
      <c r="A483" s="22"/>
      <c r="B483" s="23"/>
      <c r="C483" s="23">
        <v>6050</v>
      </c>
      <c r="D483" s="24" t="s">
        <v>69</v>
      </c>
      <c r="E483" s="24"/>
      <c r="F483" s="24"/>
      <c r="G483" s="9">
        <v>164547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69">
        <v>0</v>
      </c>
      <c r="N483" s="69">
        <v>0</v>
      </c>
      <c r="O483" s="69">
        <v>0</v>
      </c>
      <c r="P483" s="69">
        <v>0</v>
      </c>
      <c r="Q483" s="9">
        <v>164547</v>
      </c>
      <c r="R483" s="21">
        <v>164547</v>
      </c>
      <c r="S483" s="21">
        <v>0</v>
      </c>
      <c r="T483" s="21">
        <v>0</v>
      </c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</row>
    <row r="484" spans="1:144" s="21" customFormat="1" ht="26.25" customHeight="1" hidden="1">
      <c r="A484" s="22"/>
      <c r="B484" s="23"/>
      <c r="C484" s="23">
        <v>6057</v>
      </c>
      <c r="D484" s="24" t="s">
        <v>69</v>
      </c>
      <c r="E484" s="24"/>
      <c r="F484" s="24"/>
      <c r="G484" s="9">
        <v>387611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69">
        <v>0</v>
      </c>
      <c r="N484" s="69">
        <v>0</v>
      </c>
      <c r="O484" s="69">
        <v>0</v>
      </c>
      <c r="P484" s="69">
        <v>0</v>
      </c>
      <c r="Q484" s="9">
        <v>387611</v>
      </c>
      <c r="R484" s="21">
        <v>387611</v>
      </c>
      <c r="S484" s="21">
        <v>387611</v>
      </c>
      <c r="T484" s="21">
        <v>0</v>
      </c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</row>
    <row r="485" spans="1:144" s="21" customFormat="1" ht="27.75" customHeight="1" hidden="1">
      <c r="A485" s="22"/>
      <c r="B485" s="23"/>
      <c r="C485" s="23">
        <v>6059</v>
      </c>
      <c r="D485" s="24" t="s">
        <v>69</v>
      </c>
      <c r="E485" s="24"/>
      <c r="F485" s="24"/>
      <c r="G485" s="9">
        <v>210793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69">
        <v>0</v>
      </c>
      <c r="N485" s="69">
        <v>0</v>
      </c>
      <c r="O485" s="69">
        <v>0</v>
      </c>
      <c r="P485" s="69">
        <v>0</v>
      </c>
      <c r="Q485" s="9">
        <v>210793</v>
      </c>
      <c r="R485" s="21">
        <v>210793</v>
      </c>
      <c r="S485" s="21">
        <v>210793</v>
      </c>
      <c r="T485" s="21">
        <v>0</v>
      </c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</row>
    <row r="486" spans="1:144" s="21" customFormat="1" ht="18" customHeight="1" hidden="1">
      <c r="A486" s="22"/>
      <c r="B486" s="23">
        <v>90002</v>
      </c>
      <c r="C486" s="23"/>
      <c r="D486" s="24" t="s">
        <v>195</v>
      </c>
      <c r="E486" s="24"/>
      <c r="F486" s="24"/>
      <c r="G486" s="9"/>
      <c r="H486" s="9"/>
      <c r="I486" s="9"/>
      <c r="J486" s="9"/>
      <c r="K486" s="9"/>
      <c r="L486" s="9"/>
      <c r="M486" s="69"/>
      <c r="N486" s="69"/>
      <c r="O486" s="69"/>
      <c r="P486" s="69"/>
      <c r="Q486" s="9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</row>
    <row r="487" spans="1:144" s="21" customFormat="1" ht="18" customHeight="1" hidden="1">
      <c r="A487" s="22"/>
      <c r="B487" s="23"/>
      <c r="C487" s="23">
        <v>2310</v>
      </c>
      <c r="D487" s="24" t="s">
        <v>196</v>
      </c>
      <c r="E487" s="24"/>
      <c r="F487" s="24"/>
      <c r="G487" s="9"/>
      <c r="H487" s="9"/>
      <c r="I487" s="9"/>
      <c r="J487" s="9"/>
      <c r="K487" s="9"/>
      <c r="L487" s="9"/>
      <c r="M487" s="69"/>
      <c r="N487" s="69"/>
      <c r="O487" s="69"/>
      <c r="P487" s="69"/>
      <c r="Q487" s="9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</row>
    <row r="488" spans="1:144" s="21" customFormat="1" ht="18" customHeight="1" hidden="1">
      <c r="A488" s="22"/>
      <c r="B488" s="23">
        <v>90003</v>
      </c>
      <c r="C488" s="23"/>
      <c r="D488" s="24" t="s">
        <v>159</v>
      </c>
      <c r="E488" s="24"/>
      <c r="F488" s="24"/>
      <c r="G488" s="24">
        <f aca="true" t="shared" si="65" ref="G488:T488">SUM(G489:G496)</f>
        <v>116605</v>
      </c>
      <c r="H488" s="24">
        <f t="shared" si="65"/>
        <v>116605</v>
      </c>
      <c r="I488" s="24">
        <f t="shared" si="65"/>
        <v>116605</v>
      </c>
      <c r="J488" s="24">
        <f t="shared" si="65"/>
        <v>14105</v>
      </c>
      <c r="K488" s="24">
        <f t="shared" si="65"/>
        <v>102500</v>
      </c>
      <c r="L488" s="24">
        <f t="shared" si="65"/>
        <v>0</v>
      </c>
      <c r="M488" s="24">
        <f t="shared" si="65"/>
        <v>0</v>
      </c>
      <c r="N488" s="24">
        <f t="shared" si="65"/>
        <v>0</v>
      </c>
      <c r="O488" s="24">
        <f t="shared" si="65"/>
        <v>0</v>
      </c>
      <c r="P488" s="24">
        <f t="shared" si="65"/>
        <v>0</v>
      </c>
      <c r="Q488" s="24">
        <f t="shared" si="65"/>
        <v>0</v>
      </c>
      <c r="R488" s="24">
        <f t="shared" si="65"/>
        <v>0</v>
      </c>
      <c r="S488" s="24">
        <f t="shared" si="65"/>
        <v>0</v>
      </c>
      <c r="T488" s="24">
        <f t="shared" si="65"/>
        <v>0</v>
      </c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</row>
    <row r="489" spans="1:144" s="21" customFormat="1" ht="18" customHeight="1" hidden="1">
      <c r="A489" s="22"/>
      <c r="B489" s="23"/>
      <c r="C489" s="23" t="s">
        <v>52</v>
      </c>
      <c r="D489" s="24" t="s">
        <v>57</v>
      </c>
      <c r="E489" s="24"/>
      <c r="F489" s="24"/>
      <c r="G489" s="9">
        <v>1811</v>
      </c>
      <c r="H489" s="9">
        <v>1811</v>
      </c>
      <c r="I489" s="9">
        <v>1811</v>
      </c>
      <c r="J489" s="9">
        <v>1811</v>
      </c>
      <c r="K489" s="9">
        <v>0</v>
      </c>
      <c r="L489" s="9">
        <v>0</v>
      </c>
      <c r="M489" s="69">
        <v>0</v>
      </c>
      <c r="N489" s="69">
        <v>0</v>
      </c>
      <c r="O489" s="69">
        <v>0</v>
      </c>
      <c r="P489" s="69">
        <v>0</v>
      </c>
      <c r="Q489" s="9">
        <v>0</v>
      </c>
      <c r="R489" s="21">
        <v>0</v>
      </c>
      <c r="S489" s="21">
        <v>0</v>
      </c>
      <c r="T489" s="21">
        <v>0</v>
      </c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</row>
    <row r="490" spans="1:144" s="21" customFormat="1" ht="18" customHeight="1" hidden="1">
      <c r="A490" s="22"/>
      <c r="B490" s="23"/>
      <c r="C490" s="23" t="s">
        <v>53</v>
      </c>
      <c r="D490" s="24" t="s">
        <v>90</v>
      </c>
      <c r="E490" s="24"/>
      <c r="F490" s="24"/>
      <c r="G490" s="9">
        <v>294</v>
      </c>
      <c r="H490" s="9">
        <v>294</v>
      </c>
      <c r="I490" s="9">
        <v>294</v>
      </c>
      <c r="J490" s="9">
        <v>294</v>
      </c>
      <c r="K490" s="9">
        <v>0</v>
      </c>
      <c r="L490" s="9">
        <v>0</v>
      </c>
      <c r="M490" s="69">
        <v>0</v>
      </c>
      <c r="N490" s="69">
        <v>0</v>
      </c>
      <c r="O490" s="69">
        <v>0</v>
      </c>
      <c r="P490" s="69">
        <v>0</v>
      </c>
      <c r="Q490" s="9">
        <v>0</v>
      </c>
      <c r="R490" s="21">
        <v>0</v>
      </c>
      <c r="S490" s="21">
        <v>0</v>
      </c>
      <c r="T490" s="21">
        <v>0</v>
      </c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</row>
    <row r="491" spans="1:144" s="21" customFormat="1" ht="18" customHeight="1" hidden="1">
      <c r="A491" s="22"/>
      <c r="B491" s="23"/>
      <c r="C491" s="23" t="s">
        <v>54</v>
      </c>
      <c r="D491" s="24" t="s">
        <v>58</v>
      </c>
      <c r="E491" s="24"/>
      <c r="F491" s="24"/>
      <c r="G491" s="9">
        <v>12000</v>
      </c>
      <c r="H491" s="9">
        <v>12000</v>
      </c>
      <c r="I491" s="9">
        <v>12000</v>
      </c>
      <c r="J491" s="9">
        <v>12000</v>
      </c>
      <c r="K491" s="9">
        <v>0</v>
      </c>
      <c r="L491" s="9">
        <v>0</v>
      </c>
      <c r="M491" s="69">
        <v>0</v>
      </c>
      <c r="N491" s="69">
        <v>0</v>
      </c>
      <c r="O491" s="69">
        <v>0</v>
      </c>
      <c r="P491" s="69">
        <v>0</v>
      </c>
      <c r="Q491" s="9">
        <v>0</v>
      </c>
      <c r="R491" s="21">
        <v>0</v>
      </c>
      <c r="S491" s="21">
        <v>0</v>
      </c>
      <c r="T491" s="21">
        <v>0</v>
      </c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</row>
    <row r="492" spans="1:144" s="21" customFormat="1" ht="18" customHeight="1" hidden="1">
      <c r="A492" s="22"/>
      <c r="B492" s="23"/>
      <c r="C492" s="23">
        <v>4210</v>
      </c>
      <c r="D492" s="24" t="s">
        <v>59</v>
      </c>
      <c r="E492" s="24"/>
      <c r="F492" s="24"/>
      <c r="G492" s="9">
        <v>57000</v>
      </c>
      <c r="H492" s="9">
        <v>57000</v>
      </c>
      <c r="I492" s="9">
        <v>57000</v>
      </c>
      <c r="J492" s="9">
        <v>0</v>
      </c>
      <c r="K492" s="9">
        <v>57000</v>
      </c>
      <c r="L492" s="9">
        <v>0</v>
      </c>
      <c r="M492" s="69">
        <v>0</v>
      </c>
      <c r="N492" s="69">
        <v>0</v>
      </c>
      <c r="O492" s="69">
        <v>0</v>
      </c>
      <c r="P492" s="69">
        <v>0</v>
      </c>
      <c r="Q492" s="9">
        <v>0</v>
      </c>
      <c r="R492" s="21">
        <v>0</v>
      </c>
      <c r="S492" s="21">
        <v>0</v>
      </c>
      <c r="T492" s="21">
        <v>0</v>
      </c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</row>
    <row r="493" spans="1:144" s="21" customFormat="1" ht="18" customHeight="1" hidden="1">
      <c r="A493" s="22"/>
      <c r="B493" s="23"/>
      <c r="C493" s="23">
        <v>4260</v>
      </c>
      <c r="D493" s="24" t="s">
        <v>67</v>
      </c>
      <c r="E493" s="24"/>
      <c r="F493" s="24"/>
      <c r="G493" s="9">
        <v>2000</v>
      </c>
      <c r="H493" s="9">
        <v>2000</v>
      </c>
      <c r="I493" s="9">
        <v>2000</v>
      </c>
      <c r="J493" s="9">
        <v>0</v>
      </c>
      <c r="K493" s="9">
        <v>2000</v>
      </c>
      <c r="L493" s="9">
        <v>0</v>
      </c>
      <c r="M493" s="69">
        <v>0</v>
      </c>
      <c r="N493" s="69">
        <v>0</v>
      </c>
      <c r="O493" s="69">
        <v>0</v>
      </c>
      <c r="P493" s="69">
        <v>0</v>
      </c>
      <c r="Q493" s="9">
        <v>0</v>
      </c>
      <c r="R493" s="21">
        <v>0</v>
      </c>
      <c r="S493" s="21">
        <v>0</v>
      </c>
      <c r="T493" s="21">
        <v>0</v>
      </c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</row>
    <row r="494" spans="1:144" s="21" customFormat="1" ht="18" customHeight="1" hidden="1">
      <c r="A494" s="22"/>
      <c r="B494" s="23"/>
      <c r="C494" s="23" t="s">
        <v>65</v>
      </c>
      <c r="D494" s="24" t="s">
        <v>60</v>
      </c>
      <c r="E494" s="24"/>
      <c r="F494" s="24"/>
      <c r="G494" s="9">
        <v>2500</v>
      </c>
      <c r="H494" s="9">
        <v>2500</v>
      </c>
      <c r="I494" s="9">
        <v>2500</v>
      </c>
      <c r="J494" s="9">
        <v>0</v>
      </c>
      <c r="K494" s="9">
        <v>2500</v>
      </c>
      <c r="L494" s="9">
        <v>0</v>
      </c>
      <c r="M494" s="69">
        <v>0</v>
      </c>
      <c r="N494" s="69">
        <v>0</v>
      </c>
      <c r="O494" s="69">
        <v>0</v>
      </c>
      <c r="P494" s="69">
        <v>0</v>
      </c>
      <c r="Q494" s="9">
        <v>0</v>
      </c>
      <c r="R494" s="21">
        <v>0</v>
      </c>
      <c r="S494" s="21">
        <v>0</v>
      </c>
      <c r="T494" s="21">
        <v>0</v>
      </c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</row>
    <row r="495" spans="1:144" s="21" customFormat="1" ht="18" customHeight="1" hidden="1">
      <c r="A495" s="22"/>
      <c r="B495" s="23"/>
      <c r="C495" s="23">
        <v>4300</v>
      </c>
      <c r="D495" s="24" t="s">
        <v>61</v>
      </c>
      <c r="E495" s="24"/>
      <c r="F495" s="24"/>
      <c r="G495" s="9">
        <v>40000</v>
      </c>
      <c r="H495" s="9">
        <v>40000</v>
      </c>
      <c r="I495" s="9">
        <v>40000</v>
      </c>
      <c r="J495" s="9">
        <v>0</v>
      </c>
      <c r="K495" s="9">
        <v>40000</v>
      </c>
      <c r="L495" s="9">
        <v>0</v>
      </c>
      <c r="M495" s="69">
        <v>0</v>
      </c>
      <c r="N495" s="69">
        <v>0</v>
      </c>
      <c r="O495" s="69">
        <v>0</v>
      </c>
      <c r="P495" s="69">
        <v>0</v>
      </c>
      <c r="Q495" s="9">
        <v>0</v>
      </c>
      <c r="R495" s="21">
        <v>0</v>
      </c>
      <c r="S495" s="21">
        <v>0</v>
      </c>
      <c r="T495" s="21">
        <v>0</v>
      </c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</row>
    <row r="496" spans="1:144" s="21" customFormat="1" ht="18" customHeight="1" hidden="1">
      <c r="A496" s="22"/>
      <c r="B496" s="23"/>
      <c r="C496" s="23" t="s">
        <v>55</v>
      </c>
      <c r="D496" s="24" t="s">
        <v>62</v>
      </c>
      <c r="E496" s="24"/>
      <c r="F496" s="24"/>
      <c r="G496" s="9">
        <v>1000</v>
      </c>
      <c r="H496" s="9">
        <v>1000</v>
      </c>
      <c r="I496" s="9">
        <v>1000</v>
      </c>
      <c r="J496" s="9">
        <v>0</v>
      </c>
      <c r="K496" s="9">
        <v>1000</v>
      </c>
      <c r="L496" s="9">
        <v>0</v>
      </c>
      <c r="M496" s="69">
        <v>0</v>
      </c>
      <c r="N496" s="69">
        <v>0</v>
      </c>
      <c r="O496" s="69">
        <v>0</v>
      </c>
      <c r="P496" s="69">
        <v>0</v>
      </c>
      <c r="Q496" s="9">
        <v>0</v>
      </c>
      <c r="R496" s="21">
        <v>0</v>
      </c>
      <c r="S496" s="21">
        <v>0</v>
      </c>
      <c r="T496" s="21">
        <v>0</v>
      </c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</row>
    <row r="497" spans="1:144" s="21" customFormat="1" ht="27.75" customHeight="1" hidden="1">
      <c r="A497" s="22"/>
      <c r="B497" s="23">
        <v>90004</v>
      </c>
      <c r="C497" s="23"/>
      <c r="D497" s="24" t="s">
        <v>236</v>
      </c>
      <c r="E497" s="24"/>
      <c r="F497" s="24"/>
      <c r="G497" s="24">
        <f aca="true" t="shared" si="66" ref="G497:L497">SUM(G498:G504)</f>
        <v>54600</v>
      </c>
      <c r="H497" s="24">
        <f t="shared" si="66"/>
        <v>54600</v>
      </c>
      <c r="I497" s="24">
        <f t="shared" si="66"/>
        <v>54600</v>
      </c>
      <c r="J497" s="24">
        <f t="shared" si="66"/>
        <v>1500</v>
      </c>
      <c r="K497" s="24">
        <f t="shared" si="66"/>
        <v>53100</v>
      </c>
      <c r="L497" s="24">
        <f t="shared" si="66"/>
        <v>0</v>
      </c>
      <c r="M497" s="69">
        <v>0</v>
      </c>
      <c r="N497" s="69">
        <v>0</v>
      </c>
      <c r="O497" s="69">
        <v>0</v>
      </c>
      <c r="P497" s="69">
        <v>0</v>
      </c>
      <c r="Q497" s="9">
        <v>0</v>
      </c>
      <c r="S497" s="21">
        <v>0</v>
      </c>
      <c r="T497" s="21">
        <v>0</v>
      </c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</row>
    <row r="498" spans="1:144" s="21" customFormat="1" ht="18" customHeight="1" hidden="1">
      <c r="A498" s="22"/>
      <c r="B498" s="23"/>
      <c r="C498" s="23">
        <v>4110</v>
      </c>
      <c r="D498" s="24" t="s">
        <v>57</v>
      </c>
      <c r="E498" s="24"/>
      <c r="F498" s="24"/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69">
        <v>0</v>
      </c>
      <c r="N498" s="69">
        <v>0</v>
      </c>
      <c r="O498" s="69">
        <v>0</v>
      </c>
      <c r="P498" s="69">
        <v>0</v>
      </c>
      <c r="Q498" s="9">
        <v>0</v>
      </c>
      <c r="S498" s="21">
        <v>0</v>
      </c>
      <c r="T498" s="21">
        <v>0</v>
      </c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</row>
    <row r="499" spans="1:144" s="21" customFormat="1" ht="18" customHeight="1" hidden="1">
      <c r="A499" s="22"/>
      <c r="B499" s="23"/>
      <c r="C499" s="23">
        <v>4120</v>
      </c>
      <c r="D499" s="24" t="s">
        <v>90</v>
      </c>
      <c r="E499" s="24"/>
      <c r="F499" s="24"/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69">
        <v>0</v>
      </c>
      <c r="N499" s="69">
        <v>0</v>
      </c>
      <c r="O499" s="69">
        <v>0</v>
      </c>
      <c r="P499" s="69">
        <v>0</v>
      </c>
      <c r="Q499" s="9">
        <v>0</v>
      </c>
      <c r="R499" s="21">
        <v>0</v>
      </c>
      <c r="S499" s="21">
        <v>0</v>
      </c>
      <c r="T499" s="21">
        <v>0</v>
      </c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</row>
    <row r="500" spans="1:144" s="21" customFormat="1" ht="18" customHeight="1" hidden="1">
      <c r="A500" s="22"/>
      <c r="B500" s="23"/>
      <c r="C500" s="23" t="s">
        <v>54</v>
      </c>
      <c r="D500" s="24" t="s">
        <v>58</v>
      </c>
      <c r="E500" s="24"/>
      <c r="F500" s="24"/>
      <c r="G500" s="9">
        <v>1500</v>
      </c>
      <c r="H500" s="9">
        <v>1500</v>
      </c>
      <c r="I500" s="9">
        <v>1500</v>
      </c>
      <c r="J500" s="9">
        <v>1500</v>
      </c>
      <c r="K500" s="9">
        <v>0</v>
      </c>
      <c r="L500" s="9">
        <v>0</v>
      </c>
      <c r="M500" s="69">
        <v>0</v>
      </c>
      <c r="N500" s="69">
        <v>0</v>
      </c>
      <c r="O500" s="69">
        <v>0</v>
      </c>
      <c r="P500" s="69">
        <v>0</v>
      </c>
      <c r="Q500" s="9">
        <v>0</v>
      </c>
      <c r="R500" s="21">
        <v>0</v>
      </c>
      <c r="S500" s="21">
        <v>0</v>
      </c>
      <c r="T500" s="21">
        <v>0</v>
      </c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</row>
    <row r="501" spans="1:144" s="21" customFormat="1" ht="18" customHeight="1" hidden="1">
      <c r="A501" s="22"/>
      <c r="B501" s="23"/>
      <c r="C501" s="23">
        <v>4210</v>
      </c>
      <c r="D501" s="24" t="s">
        <v>59</v>
      </c>
      <c r="E501" s="24"/>
      <c r="F501" s="24"/>
      <c r="G501" s="9">
        <v>40000</v>
      </c>
      <c r="H501" s="9">
        <v>40000</v>
      </c>
      <c r="I501" s="9">
        <v>40000</v>
      </c>
      <c r="J501" s="9">
        <v>0</v>
      </c>
      <c r="K501" s="9">
        <v>40000</v>
      </c>
      <c r="L501" s="9">
        <v>0</v>
      </c>
      <c r="M501" s="69">
        <v>0</v>
      </c>
      <c r="N501" s="69">
        <v>0</v>
      </c>
      <c r="O501" s="69">
        <v>0</v>
      </c>
      <c r="P501" s="69">
        <v>0</v>
      </c>
      <c r="Q501" s="9">
        <v>0</v>
      </c>
      <c r="R501" s="21">
        <v>0</v>
      </c>
      <c r="S501" s="21">
        <v>0</v>
      </c>
      <c r="T501" s="21">
        <v>0</v>
      </c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</row>
    <row r="502" spans="1:144" s="21" customFormat="1" ht="18" customHeight="1" hidden="1">
      <c r="A502" s="22"/>
      <c r="B502" s="23"/>
      <c r="C502" s="23" t="s">
        <v>64</v>
      </c>
      <c r="D502" s="24" t="s">
        <v>67</v>
      </c>
      <c r="E502" s="24"/>
      <c r="F502" s="24"/>
      <c r="G502" s="9">
        <v>600</v>
      </c>
      <c r="H502" s="9">
        <v>600</v>
      </c>
      <c r="I502" s="9">
        <v>600</v>
      </c>
      <c r="J502" s="9">
        <v>0</v>
      </c>
      <c r="K502" s="9">
        <v>600</v>
      </c>
      <c r="L502" s="9">
        <v>0</v>
      </c>
      <c r="M502" s="69">
        <v>0</v>
      </c>
      <c r="N502" s="69">
        <v>0</v>
      </c>
      <c r="O502" s="69">
        <v>0</v>
      </c>
      <c r="P502" s="69">
        <v>0</v>
      </c>
      <c r="Q502" s="9">
        <v>0</v>
      </c>
      <c r="R502" s="21">
        <v>0</v>
      </c>
      <c r="S502" s="21">
        <v>0</v>
      </c>
      <c r="T502" s="21">
        <v>0</v>
      </c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</row>
    <row r="503" spans="1:144" s="21" customFormat="1" ht="18" customHeight="1" hidden="1">
      <c r="A503" s="22"/>
      <c r="B503" s="23"/>
      <c r="C503" s="23">
        <v>4270</v>
      </c>
      <c r="D503" s="24" t="s">
        <v>60</v>
      </c>
      <c r="E503" s="24"/>
      <c r="F503" s="24"/>
      <c r="G503" s="9">
        <v>500</v>
      </c>
      <c r="H503" s="9">
        <v>500</v>
      </c>
      <c r="I503" s="9">
        <v>500</v>
      </c>
      <c r="J503" s="9">
        <v>0</v>
      </c>
      <c r="K503" s="9">
        <v>500</v>
      </c>
      <c r="L503" s="9">
        <v>0</v>
      </c>
      <c r="M503" s="69">
        <v>0</v>
      </c>
      <c r="N503" s="69">
        <v>0</v>
      </c>
      <c r="O503" s="69">
        <v>0</v>
      </c>
      <c r="P503" s="69">
        <v>0</v>
      </c>
      <c r="Q503" s="9">
        <v>0</v>
      </c>
      <c r="S503" s="21">
        <v>0</v>
      </c>
      <c r="T503" s="21">
        <v>0</v>
      </c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</row>
    <row r="504" spans="1:144" s="21" customFormat="1" ht="18" customHeight="1" hidden="1">
      <c r="A504" s="22"/>
      <c r="B504" s="23"/>
      <c r="C504" s="23">
        <v>4300</v>
      </c>
      <c r="D504" s="24" t="s">
        <v>61</v>
      </c>
      <c r="E504" s="24"/>
      <c r="F504" s="24"/>
      <c r="G504" s="9">
        <v>12000</v>
      </c>
      <c r="H504" s="9">
        <v>12000</v>
      </c>
      <c r="I504" s="9">
        <v>12000</v>
      </c>
      <c r="J504" s="9">
        <v>0</v>
      </c>
      <c r="K504" s="9">
        <v>12000</v>
      </c>
      <c r="L504" s="9">
        <v>0</v>
      </c>
      <c r="M504" s="69">
        <v>0</v>
      </c>
      <c r="N504" s="69">
        <v>0</v>
      </c>
      <c r="O504" s="69">
        <v>0</v>
      </c>
      <c r="P504" s="69">
        <v>0</v>
      </c>
      <c r="Q504" s="9">
        <v>0</v>
      </c>
      <c r="S504" s="21">
        <v>0</v>
      </c>
      <c r="T504" s="21">
        <v>0</v>
      </c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</row>
    <row r="505" spans="1:144" s="21" customFormat="1" ht="26.25" customHeight="1" hidden="1">
      <c r="A505" s="22"/>
      <c r="B505" s="23">
        <v>90008</v>
      </c>
      <c r="C505" s="23"/>
      <c r="D505" s="24" t="s">
        <v>199</v>
      </c>
      <c r="E505" s="24"/>
      <c r="F505" s="24"/>
      <c r="G505" s="24">
        <f aca="true" t="shared" si="67" ref="G505:L505">G506</f>
        <v>4000</v>
      </c>
      <c r="H505" s="24">
        <f t="shared" si="67"/>
        <v>4000</v>
      </c>
      <c r="I505" s="24">
        <f t="shared" si="67"/>
        <v>4000</v>
      </c>
      <c r="J505" s="24">
        <f t="shared" si="67"/>
        <v>0</v>
      </c>
      <c r="K505" s="24">
        <f t="shared" si="67"/>
        <v>4000</v>
      </c>
      <c r="L505" s="24">
        <f t="shared" si="67"/>
        <v>0</v>
      </c>
      <c r="M505" s="69">
        <v>0</v>
      </c>
      <c r="N505" s="69">
        <v>0</v>
      </c>
      <c r="O505" s="69">
        <v>0</v>
      </c>
      <c r="P505" s="69">
        <v>0</v>
      </c>
      <c r="Q505" s="9">
        <v>0</v>
      </c>
      <c r="R505" s="21">
        <v>0</v>
      </c>
      <c r="S505" s="21">
        <v>0</v>
      </c>
      <c r="T505" s="21">
        <v>0</v>
      </c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</row>
    <row r="506" spans="1:144" s="21" customFormat="1" ht="18" customHeight="1" hidden="1">
      <c r="A506" s="22"/>
      <c r="B506" s="23"/>
      <c r="C506" s="23">
        <v>4300</v>
      </c>
      <c r="D506" s="24" t="s">
        <v>61</v>
      </c>
      <c r="E506" s="24"/>
      <c r="F506" s="24"/>
      <c r="G506" s="9">
        <v>4000</v>
      </c>
      <c r="H506" s="9">
        <v>4000</v>
      </c>
      <c r="I506" s="9">
        <v>4000</v>
      </c>
      <c r="J506" s="9">
        <v>0</v>
      </c>
      <c r="K506" s="9">
        <v>4000</v>
      </c>
      <c r="L506" s="9">
        <v>0</v>
      </c>
      <c r="M506" s="69">
        <v>0</v>
      </c>
      <c r="N506" s="69">
        <v>0</v>
      </c>
      <c r="O506" s="69">
        <v>0</v>
      </c>
      <c r="P506" s="69">
        <v>0</v>
      </c>
      <c r="Q506" s="9">
        <v>0</v>
      </c>
      <c r="R506" s="21">
        <v>0</v>
      </c>
      <c r="S506" s="21">
        <v>0</v>
      </c>
      <c r="T506" s="21">
        <v>0</v>
      </c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</row>
    <row r="507" spans="1:144" s="21" customFormat="1" ht="18" customHeight="1" hidden="1">
      <c r="A507" s="22"/>
      <c r="B507" s="23">
        <v>90015</v>
      </c>
      <c r="C507" s="23"/>
      <c r="D507" s="24" t="s">
        <v>160</v>
      </c>
      <c r="E507" s="24"/>
      <c r="F507" s="24"/>
      <c r="G507" s="24">
        <f aca="true" t="shared" si="68" ref="G507:L507">SUM(G508:G512)</f>
        <v>289000</v>
      </c>
      <c r="H507" s="24">
        <f t="shared" si="68"/>
        <v>289000</v>
      </c>
      <c r="I507" s="24">
        <f t="shared" si="68"/>
        <v>289000</v>
      </c>
      <c r="J507" s="24">
        <f t="shared" si="68"/>
        <v>0</v>
      </c>
      <c r="K507" s="24">
        <f t="shared" si="68"/>
        <v>289000</v>
      </c>
      <c r="L507" s="24">
        <f t="shared" si="68"/>
        <v>0</v>
      </c>
      <c r="M507" s="69">
        <v>0</v>
      </c>
      <c r="N507" s="69">
        <v>0</v>
      </c>
      <c r="O507" s="69">
        <v>0</v>
      </c>
      <c r="P507" s="69">
        <v>0</v>
      </c>
      <c r="Q507" s="9">
        <v>0</v>
      </c>
      <c r="R507" s="21">
        <v>0</v>
      </c>
      <c r="S507" s="21">
        <v>0</v>
      </c>
      <c r="T507" s="21">
        <v>0</v>
      </c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</row>
    <row r="508" spans="1:144" s="21" customFormat="1" ht="18" customHeight="1" hidden="1">
      <c r="A508" s="22"/>
      <c r="B508" s="23"/>
      <c r="C508" s="23" t="s">
        <v>73</v>
      </c>
      <c r="D508" s="24" t="s">
        <v>59</v>
      </c>
      <c r="E508" s="24"/>
      <c r="F508" s="24"/>
      <c r="G508" s="9">
        <v>15000</v>
      </c>
      <c r="H508" s="9">
        <v>15000</v>
      </c>
      <c r="I508" s="9">
        <v>15000</v>
      </c>
      <c r="J508" s="9">
        <v>0</v>
      </c>
      <c r="K508" s="9">
        <v>15000</v>
      </c>
      <c r="L508" s="9">
        <v>0</v>
      </c>
      <c r="M508" s="69">
        <v>0</v>
      </c>
      <c r="N508" s="69">
        <v>0</v>
      </c>
      <c r="O508" s="69">
        <v>0</v>
      </c>
      <c r="P508" s="69">
        <v>0</v>
      </c>
      <c r="Q508" s="9">
        <v>0</v>
      </c>
      <c r="S508" s="21">
        <v>0</v>
      </c>
      <c r="T508" s="21">
        <v>0</v>
      </c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</row>
    <row r="509" spans="1:144" s="21" customFormat="1" ht="18" customHeight="1" hidden="1">
      <c r="A509" s="22"/>
      <c r="B509" s="23"/>
      <c r="C509" s="23">
        <v>4260</v>
      </c>
      <c r="D509" s="24" t="s">
        <v>67</v>
      </c>
      <c r="E509" s="24"/>
      <c r="F509" s="24"/>
      <c r="G509" s="9">
        <v>200000</v>
      </c>
      <c r="H509" s="9">
        <v>200000</v>
      </c>
      <c r="I509" s="9">
        <v>200000</v>
      </c>
      <c r="J509" s="9">
        <v>0</v>
      </c>
      <c r="K509" s="9">
        <v>200000</v>
      </c>
      <c r="L509" s="9">
        <v>0</v>
      </c>
      <c r="M509" s="69">
        <v>0</v>
      </c>
      <c r="N509" s="69">
        <v>0</v>
      </c>
      <c r="O509" s="69">
        <v>0</v>
      </c>
      <c r="P509" s="69">
        <v>0</v>
      </c>
      <c r="Q509" s="9">
        <v>0</v>
      </c>
      <c r="R509" s="21">
        <v>0</v>
      </c>
      <c r="S509" s="21">
        <v>0</v>
      </c>
      <c r="T509" s="21">
        <v>0</v>
      </c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</row>
    <row r="510" spans="1:144" s="21" customFormat="1" ht="18" customHeight="1" hidden="1">
      <c r="A510" s="22"/>
      <c r="B510" s="23"/>
      <c r="C510" s="23">
        <v>4270</v>
      </c>
      <c r="D510" s="24" t="s">
        <v>60</v>
      </c>
      <c r="E510" s="24"/>
      <c r="F510" s="24"/>
      <c r="G510" s="9">
        <v>60000</v>
      </c>
      <c r="H510" s="9">
        <v>60000</v>
      </c>
      <c r="I510" s="9">
        <v>60000</v>
      </c>
      <c r="J510" s="9">
        <v>0</v>
      </c>
      <c r="K510" s="9">
        <v>60000</v>
      </c>
      <c r="L510" s="9">
        <v>0</v>
      </c>
      <c r="M510" s="69">
        <v>0</v>
      </c>
      <c r="N510" s="69">
        <v>0</v>
      </c>
      <c r="O510" s="69">
        <v>0</v>
      </c>
      <c r="P510" s="69">
        <v>0</v>
      </c>
      <c r="Q510" s="9">
        <v>0</v>
      </c>
      <c r="R510" s="21">
        <v>0</v>
      </c>
      <c r="S510" s="21">
        <v>0</v>
      </c>
      <c r="T510" s="21">
        <v>0</v>
      </c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</row>
    <row r="511" spans="1:144" s="21" customFormat="1" ht="18" customHeight="1" hidden="1">
      <c r="A511" s="22"/>
      <c r="B511" s="23"/>
      <c r="C511" s="23">
        <v>4300</v>
      </c>
      <c r="D511" s="24" t="s">
        <v>61</v>
      </c>
      <c r="E511" s="24"/>
      <c r="F511" s="24"/>
      <c r="G511" s="9">
        <v>14000</v>
      </c>
      <c r="H511" s="9">
        <v>14000</v>
      </c>
      <c r="I511" s="9">
        <v>14000</v>
      </c>
      <c r="J511" s="9">
        <v>0</v>
      </c>
      <c r="K511" s="9">
        <v>14000</v>
      </c>
      <c r="L511" s="9">
        <v>0</v>
      </c>
      <c r="M511" s="69">
        <v>0</v>
      </c>
      <c r="N511" s="69">
        <v>0</v>
      </c>
      <c r="O511" s="69">
        <v>0</v>
      </c>
      <c r="P511" s="69">
        <v>0</v>
      </c>
      <c r="Q511" s="9">
        <v>0</v>
      </c>
      <c r="R511" s="21">
        <v>0</v>
      </c>
      <c r="S511" s="21">
        <v>0</v>
      </c>
      <c r="T511" s="21">
        <v>0</v>
      </c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</row>
    <row r="512" spans="1:144" s="21" customFormat="1" ht="27" customHeight="1" hidden="1">
      <c r="A512" s="22"/>
      <c r="B512" s="23"/>
      <c r="C512" s="23">
        <v>6050</v>
      </c>
      <c r="D512" s="24" t="s">
        <v>69</v>
      </c>
      <c r="E512" s="24"/>
      <c r="F512" s="24"/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69">
        <v>0</v>
      </c>
      <c r="N512" s="69">
        <v>0</v>
      </c>
      <c r="O512" s="69">
        <v>0</v>
      </c>
      <c r="P512" s="69">
        <v>0</v>
      </c>
      <c r="Q512" s="9">
        <v>0</v>
      </c>
      <c r="R512" s="21">
        <v>0</v>
      </c>
      <c r="S512" s="21">
        <v>0</v>
      </c>
      <c r="T512" s="21">
        <v>0</v>
      </c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</row>
    <row r="513" spans="1:144" s="21" customFormat="1" ht="39" customHeight="1" hidden="1">
      <c r="A513" s="22"/>
      <c r="B513" s="23">
        <v>90020</v>
      </c>
      <c r="C513" s="23"/>
      <c r="D513" s="24" t="s">
        <v>181</v>
      </c>
      <c r="E513" s="24"/>
      <c r="F513" s="24"/>
      <c r="G513" s="24">
        <f aca="true" t="shared" si="69" ref="G513:L513">G514</f>
        <v>200</v>
      </c>
      <c r="H513" s="24">
        <f t="shared" si="69"/>
        <v>200</v>
      </c>
      <c r="I513" s="24">
        <f t="shared" si="69"/>
        <v>200</v>
      </c>
      <c r="J513" s="24">
        <f t="shared" si="69"/>
        <v>0</v>
      </c>
      <c r="K513" s="24">
        <f t="shared" si="69"/>
        <v>200</v>
      </c>
      <c r="L513" s="24">
        <f t="shared" si="69"/>
        <v>0</v>
      </c>
      <c r="M513" s="69">
        <v>0</v>
      </c>
      <c r="N513" s="69">
        <v>0</v>
      </c>
      <c r="O513" s="69">
        <v>0</v>
      </c>
      <c r="P513" s="69">
        <v>0</v>
      </c>
      <c r="Q513" s="9">
        <v>0</v>
      </c>
      <c r="S513" s="21">
        <v>0</v>
      </c>
      <c r="T513" s="21">
        <v>0</v>
      </c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</row>
    <row r="514" spans="1:144" s="21" customFormat="1" ht="18" customHeight="1" hidden="1">
      <c r="A514" s="22"/>
      <c r="B514" s="23"/>
      <c r="C514" s="23">
        <v>4210</v>
      </c>
      <c r="D514" s="24" t="s">
        <v>59</v>
      </c>
      <c r="E514" s="24"/>
      <c r="F514" s="24"/>
      <c r="G514" s="9">
        <v>200</v>
      </c>
      <c r="H514" s="9">
        <v>200</v>
      </c>
      <c r="I514" s="9">
        <v>200</v>
      </c>
      <c r="J514" s="9">
        <v>0</v>
      </c>
      <c r="K514" s="9">
        <v>200</v>
      </c>
      <c r="L514" s="9">
        <v>0</v>
      </c>
      <c r="M514" s="69">
        <v>0</v>
      </c>
      <c r="N514" s="69">
        <v>0</v>
      </c>
      <c r="O514" s="69">
        <v>0</v>
      </c>
      <c r="P514" s="69">
        <v>0</v>
      </c>
      <c r="Q514" s="9">
        <v>0</v>
      </c>
      <c r="S514" s="21">
        <v>0</v>
      </c>
      <c r="T514" s="21">
        <v>0</v>
      </c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</row>
    <row r="515" spans="1:144" s="21" customFormat="1" ht="18" customHeight="1" hidden="1">
      <c r="A515" s="22"/>
      <c r="B515" s="23" t="s">
        <v>25</v>
      </c>
      <c r="C515" s="23"/>
      <c r="D515" s="24" t="s">
        <v>7</v>
      </c>
      <c r="E515" s="24"/>
      <c r="F515" s="24"/>
      <c r="G515" s="24">
        <f>SUM(G516:G528)</f>
        <v>361198</v>
      </c>
      <c r="H515" s="24">
        <f>SUM(H516:H528)</f>
        <v>311198</v>
      </c>
      <c r="I515" s="24">
        <f aca="true" t="shared" si="70" ref="I515:T515">SUM(I516:I528)</f>
        <v>301398</v>
      </c>
      <c r="J515" s="24">
        <f t="shared" si="70"/>
        <v>269238</v>
      </c>
      <c r="K515" s="24">
        <f>SUM(K516:K528)</f>
        <v>32160</v>
      </c>
      <c r="L515" s="24">
        <f>SUM(L516:L528)</f>
        <v>0</v>
      </c>
      <c r="M515" s="24">
        <f>SUM(M516:M528)</f>
        <v>9800</v>
      </c>
      <c r="N515" s="24">
        <f t="shared" si="70"/>
        <v>0</v>
      </c>
      <c r="O515" s="24">
        <f t="shared" si="70"/>
        <v>0</v>
      </c>
      <c r="P515" s="24">
        <f t="shared" si="70"/>
        <v>0</v>
      </c>
      <c r="Q515" s="24">
        <f t="shared" si="70"/>
        <v>50000</v>
      </c>
      <c r="R515" s="24">
        <f t="shared" si="70"/>
        <v>50000</v>
      </c>
      <c r="S515" s="24">
        <f t="shared" si="70"/>
        <v>0</v>
      </c>
      <c r="T515" s="24">
        <f t="shared" si="70"/>
        <v>0</v>
      </c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</row>
    <row r="516" spans="1:144" s="21" customFormat="1" ht="25.5" customHeight="1" hidden="1">
      <c r="A516" s="22"/>
      <c r="B516" s="23"/>
      <c r="C516" s="23" t="s">
        <v>72</v>
      </c>
      <c r="D516" s="24" t="s">
        <v>222</v>
      </c>
      <c r="E516" s="24"/>
      <c r="F516" s="24"/>
      <c r="G516" s="9">
        <v>9800</v>
      </c>
      <c r="H516" s="9">
        <v>9800</v>
      </c>
      <c r="I516" s="9">
        <v>0</v>
      </c>
      <c r="J516" s="9">
        <v>0</v>
      </c>
      <c r="K516" s="9">
        <v>0</v>
      </c>
      <c r="L516" s="9">
        <v>0</v>
      </c>
      <c r="M516" s="69">
        <v>9800</v>
      </c>
      <c r="N516" s="69">
        <v>0</v>
      </c>
      <c r="O516" s="69">
        <v>0</v>
      </c>
      <c r="P516" s="69">
        <v>0</v>
      </c>
      <c r="Q516" s="9">
        <v>0</v>
      </c>
      <c r="R516" s="21">
        <v>0</v>
      </c>
      <c r="S516" s="21">
        <v>0</v>
      </c>
      <c r="T516" s="21">
        <v>0</v>
      </c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</row>
    <row r="517" spans="1:144" s="21" customFormat="1" ht="18" customHeight="1" hidden="1">
      <c r="A517" s="22"/>
      <c r="B517" s="23"/>
      <c r="C517" s="23" t="s">
        <v>103</v>
      </c>
      <c r="D517" s="24" t="s">
        <v>88</v>
      </c>
      <c r="E517" s="24"/>
      <c r="F517" s="24"/>
      <c r="G517" s="9">
        <v>207506</v>
      </c>
      <c r="H517" s="9">
        <v>207506</v>
      </c>
      <c r="I517" s="9">
        <v>207506</v>
      </c>
      <c r="J517" s="9">
        <v>207506</v>
      </c>
      <c r="K517" s="9">
        <v>0</v>
      </c>
      <c r="L517" s="9">
        <v>0</v>
      </c>
      <c r="M517" s="69">
        <v>0</v>
      </c>
      <c r="N517" s="69">
        <v>0</v>
      </c>
      <c r="O517" s="69">
        <v>0</v>
      </c>
      <c r="P517" s="69">
        <v>0</v>
      </c>
      <c r="Q517" s="9">
        <v>0</v>
      </c>
      <c r="R517" s="21">
        <v>0</v>
      </c>
      <c r="S517" s="21">
        <v>0</v>
      </c>
      <c r="T517" s="21">
        <v>0</v>
      </c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</row>
    <row r="518" spans="1:144" s="21" customFormat="1" ht="18" customHeight="1" hidden="1">
      <c r="A518" s="22"/>
      <c r="B518" s="23"/>
      <c r="C518" s="23" t="s">
        <v>126</v>
      </c>
      <c r="D518" s="24" t="s">
        <v>89</v>
      </c>
      <c r="E518" s="24"/>
      <c r="F518" s="24"/>
      <c r="G518" s="9">
        <v>20980</v>
      </c>
      <c r="H518" s="9">
        <v>20980</v>
      </c>
      <c r="I518" s="9">
        <v>20980</v>
      </c>
      <c r="J518" s="9">
        <v>20980</v>
      </c>
      <c r="K518" s="9">
        <v>0</v>
      </c>
      <c r="L518" s="9">
        <v>0</v>
      </c>
      <c r="M518" s="69">
        <v>0</v>
      </c>
      <c r="N518" s="69">
        <v>0</v>
      </c>
      <c r="O518" s="69">
        <v>0</v>
      </c>
      <c r="P518" s="69">
        <v>0</v>
      </c>
      <c r="Q518" s="9">
        <v>0</v>
      </c>
      <c r="R518" s="21">
        <v>0</v>
      </c>
      <c r="S518" s="21">
        <v>0</v>
      </c>
      <c r="T518" s="21">
        <v>0</v>
      </c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</row>
    <row r="519" spans="1:144" s="21" customFormat="1" ht="18" customHeight="1" hidden="1">
      <c r="A519" s="22"/>
      <c r="B519" s="23"/>
      <c r="C519" s="23" t="s">
        <v>52</v>
      </c>
      <c r="D519" s="24" t="s">
        <v>57</v>
      </c>
      <c r="E519" s="24"/>
      <c r="F519" s="24"/>
      <c r="G519" s="9">
        <v>34502</v>
      </c>
      <c r="H519" s="9">
        <v>34502</v>
      </c>
      <c r="I519" s="9">
        <v>34502</v>
      </c>
      <c r="J519" s="9">
        <v>34502</v>
      </c>
      <c r="K519" s="9">
        <v>0</v>
      </c>
      <c r="L519" s="9">
        <v>0</v>
      </c>
      <c r="M519" s="69">
        <v>0</v>
      </c>
      <c r="N519" s="69">
        <v>0</v>
      </c>
      <c r="O519" s="69">
        <v>0</v>
      </c>
      <c r="P519" s="69">
        <v>0</v>
      </c>
      <c r="Q519" s="9">
        <v>0</v>
      </c>
      <c r="S519" s="21">
        <v>0</v>
      </c>
      <c r="T519" s="21">
        <v>0</v>
      </c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</row>
    <row r="520" spans="1:144" s="21" customFormat="1" ht="18" customHeight="1" hidden="1">
      <c r="A520" s="22"/>
      <c r="B520" s="23"/>
      <c r="C520" s="23" t="s">
        <v>53</v>
      </c>
      <c r="D520" s="24" t="s">
        <v>90</v>
      </c>
      <c r="E520" s="24"/>
      <c r="F520" s="24"/>
      <c r="G520" s="9">
        <v>5600</v>
      </c>
      <c r="H520" s="9">
        <v>5600</v>
      </c>
      <c r="I520" s="9">
        <v>5600</v>
      </c>
      <c r="J520" s="9">
        <v>5600</v>
      </c>
      <c r="K520" s="9">
        <v>0</v>
      </c>
      <c r="L520" s="9">
        <v>0</v>
      </c>
      <c r="M520" s="69">
        <v>0</v>
      </c>
      <c r="N520" s="69">
        <v>0</v>
      </c>
      <c r="O520" s="69">
        <v>0</v>
      </c>
      <c r="P520" s="69">
        <v>0</v>
      </c>
      <c r="Q520" s="9">
        <v>0</v>
      </c>
      <c r="S520" s="21">
        <v>0</v>
      </c>
      <c r="T520" s="21">
        <v>0</v>
      </c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</row>
    <row r="521" spans="1:144" s="21" customFormat="1" ht="18" customHeight="1" hidden="1">
      <c r="A521" s="22"/>
      <c r="B521" s="23"/>
      <c r="C521" s="23" t="s">
        <v>54</v>
      </c>
      <c r="D521" s="24" t="s">
        <v>130</v>
      </c>
      <c r="E521" s="24"/>
      <c r="F521" s="24"/>
      <c r="G521" s="9">
        <v>650</v>
      </c>
      <c r="H521" s="9">
        <v>650</v>
      </c>
      <c r="I521" s="9">
        <v>650</v>
      </c>
      <c r="J521" s="9">
        <v>650</v>
      </c>
      <c r="K521" s="9">
        <v>0</v>
      </c>
      <c r="L521" s="9">
        <v>0</v>
      </c>
      <c r="M521" s="69">
        <v>0</v>
      </c>
      <c r="N521" s="69">
        <v>0</v>
      </c>
      <c r="O521" s="69">
        <v>0</v>
      </c>
      <c r="P521" s="69">
        <v>0</v>
      </c>
      <c r="Q521" s="9">
        <v>0</v>
      </c>
      <c r="R521" s="21">
        <v>0</v>
      </c>
      <c r="S521" s="21">
        <v>0</v>
      </c>
      <c r="T521" s="21">
        <v>0</v>
      </c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</row>
    <row r="522" spans="1:144" s="21" customFormat="1" ht="18" customHeight="1" hidden="1">
      <c r="A522" s="22"/>
      <c r="B522" s="23"/>
      <c r="C522" s="23" t="s">
        <v>73</v>
      </c>
      <c r="D522" s="24" t="s">
        <v>59</v>
      </c>
      <c r="E522" s="24"/>
      <c r="F522" s="24"/>
      <c r="G522" s="9">
        <v>5000</v>
      </c>
      <c r="H522" s="9">
        <v>5000</v>
      </c>
      <c r="I522" s="9">
        <v>5000</v>
      </c>
      <c r="J522" s="9">
        <v>0</v>
      </c>
      <c r="K522" s="9">
        <v>5000</v>
      </c>
      <c r="L522" s="9">
        <v>0</v>
      </c>
      <c r="M522" s="69">
        <v>0</v>
      </c>
      <c r="N522" s="69">
        <v>0</v>
      </c>
      <c r="O522" s="69">
        <v>0</v>
      </c>
      <c r="P522" s="69">
        <v>0</v>
      </c>
      <c r="Q522" s="9">
        <v>0</v>
      </c>
      <c r="R522" s="21">
        <v>0</v>
      </c>
      <c r="S522" s="21">
        <v>0</v>
      </c>
      <c r="T522" s="21">
        <v>0</v>
      </c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</row>
    <row r="523" spans="1:144" s="21" customFormat="1" ht="18" customHeight="1" hidden="1">
      <c r="A523" s="22"/>
      <c r="B523" s="23"/>
      <c r="C523" s="23">
        <v>4270</v>
      </c>
      <c r="D523" s="24" t="s">
        <v>60</v>
      </c>
      <c r="E523" s="24"/>
      <c r="F523" s="24"/>
      <c r="G523" s="9">
        <v>500</v>
      </c>
      <c r="H523" s="9">
        <v>500</v>
      </c>
      <c r="I523" s="9">
        <v>500</v>
      </c>
      <c r="J523" s="9">
        <v>0</v>
      </c>
      <c r="K523" s="9">
        <v>500</v>
      </c>
      <c r="L523" s="9">
        <v>0</v>
      </c>
      <c r="M523" s="69">
        <v>0</v>
      </c>
      <c r="N523" s="69">
        <v>0</v>
      </c>
      <c r="O523" s="69">
        <v>0</v>
      </c>
      <c r="P523" s="69">
        <v>0</v>
      </c>
      <c r="Q523" s="9">
        <v>0</v>
      </c>
      <c r="R523" s="21">
        <v>0</v>
      </c>
      <c r="S523" s="21">
        <v>0</v>
      </c>
      <c r="T523" s="21">
        <v>0</v>
      </c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</row>
    <row r="524" spans="1:144" s="21" customFormat="1" ht="18" customHeight="1" hidden="1">
      <c r="A524" s="22"/>
      <c r="B524" s="23"/>
      <c r="C524" s="23" t="s">
        <v>74</v>
      </c>
      <c r="D524" s="24" t="s">
        <v>91</v>
      </c>
      <c r="E524" s="24"/>
      <c r="F524" s="24"/>
      <c r="G524" s="9">
        <v>1800</v>
      </c>
      <c r="H524" s="9">
        <v>1800</v>
      </c>
      <c r="I524" s="9">
        <v>1800</v>
      </c>
      <c r="J524" s="9">
        <v>0</v>
      </c>
      <c r="K524" s="9">
        <v>1800</v>
      </c>
      <c r="L524" s="9">
        <v>0</v>
      </c>
      <c r="M524" s="69">
        <v>0</v>
      </c>
      <c r="N524" s="69">
        <v>0</v>
      </c>
      <c r="O524" s="69">
        <v>0</v>
      </c>
      <c r="P524" s="69">
        <v>0</v>
      </c>
      <c r="Q524" s="9">
        <v>0</v>
      </c>
      <c r="R524" s="21">
        <v>0</v>
      </c>
      <c r="S524" s="21">
        <v>0</v>
      </c>
      <c r="T524" s="21">
        <v>0</v>
      </c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</row>
    <row r="525" spans="1:144" s="21" customFormat="1" ht="18" customHeight="1" hidden="1">
      <c r="A525" s="22"/>
      <c r="B525" s="23"/>
      <c r="C525" s="23" t="s">
        <v>70</v>
      </c>
      <c r="D525" s="24" t="s">
        <v>61</v>
      </c>
      <c r="E525" s="24"/>
      <c r="F525" s="24"/>
      <c r="G525" s="9">
        <v>7000</v>
      </c>
      <c r="H525" s="9">
        <v>7000</v>
      </c>
      <c r="I525" s="9">
        <v>7000</v>
      </c>
      <c r="J525" s="9">
        <v>0</v>
      </c>
      <c r="K525" s="9">
        <v>7000</v>
      </c>
      <c r="L525" s="9">
        <v>0</v>
      </c>
      <c r="M525" s="69">
        <v>0</v>
      </c>
      <c r="N525" s="69">
        <v>0</v>
      </c>
      <c r="O525" s="69">
        <v>0</v>
      </c>
      <c r="P525" s="69">
        <v>0</v>
      </c>
      <c r="Q525" s="9">
        <v>0</v>
      </c>
      <c r="S525" s="21">
        <v>0</v>
      </c>
      <c r="T525" s="21">
        <v>0</v>
      </c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</row>
    <row r="526" spans="1:144" s="21" customFormat="1" ht="39" customHeight="1" hidden="1">
      <c r="A526" s="22"/>
      <c r="B526" s="23"/>
      <c r="C526" s="23">
        <v>4360</v>
      </c>
      <c r="D526" s="24" t="s">
        <v>219</v>
      </c>
      <c r="E526" s="24"/>
      <c r="F526" s="24"/>
      <c r="G526" s="9">
        <v>500</v>
      </c>
      <c r="H526" s="9">
        <v>500</v>
      </c>
      <c r="I526" s="9">
        <v>500</v>
      </c>
      <c r="J526" s="9">
        <v>0</v>
      </c>
      <c r="K526" s="9">
        <v>500</v>
      </c>
      <c r="L526" s="9">
        <v>0</v>
      </c>
      <c r="M526" s="69">
        <v>0</v>
      </c>
      <c r="N526" s="69">
        <v>0</v>
      </c>
      <c r="O526" s="69">
        <v>0</v>
      </c>
      <c r="P526" s="69">
        <v>0</v>
      </c>
      <c r="Q526" s="9">
        <v>0</v>
      </c>
      <c r="S526" s="21">
        <v>0</v>
      </c>
      <c r="T526" s="21">
        <v>0</v>
      </c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</row>
    <row r="527" spans="1:144" s="21" customFormat="1" ht="18" customHeight="1" hidden="1">
      <c r="A527" s="22"/>
      <c r="B527" s="23"/>
      <c r="C527" s="23" t="s">
        <v>127</v>
      </c>
      <c r="D527" s="24" t="s">
        <v>135</v>
      </c>
      <c r="E527" s="24"/>
      <c r="F527" s="24"/>
      <c r="G527" s="9">
        <v>17360</v>
      </c>
      <c r="H527" s="9">
        <v>17360</v>
      </c>
      <c r="I527" s="9">
        <v>17360</v>
      </c>
      <c r="J527" s="9">
        <v>0</v>
      </c>
      <c r="K527" s="9">
        <v>17360</v>
      </c>
      <c r="L527" s="9">
        <v>0</v>
      </c>
      <c r="M527" s="69">
        <v>0</v>
      </c>
      <c r="N527" s="69">
        <v>0</v>
      </c>
      <c r="O527" s="69">
        <v>0</v>
      </c>
      <c r="P527" s="69">
        <v>0</v>
      </c>
      <c r="Q527" s="9">
        <v>0</v>
      </c>
      <c r="R527" s="21">
        <v>0</v>
      </c>
      <c r="S527" s="21">
        <v>0</v>
      </c>
      <c r="T527" s="21">
        <v>0</v>
      </c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</row>
    <row r="528" spans="1:144" s="43" customFormat="1" ht="25.5" customHeight="1" hidden="1">
      <c r="A528" s="22"/>
      <c r="B528" s="63"/>
      <c r="C528" s="63">
        <v>6050</v>
      </c>
      <c r="D528" s="64" t="s">
        <v>69</v>
      </c>
      <c r="E528" s="64"/>
      <c r="F528" s="64"/>
      <c r="G528" s="9">
        <v>50000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69">
        <v>0</v>
      </c>
      <c r="N528" s="69">
        <v>0</v>
      </c>
      <c r="O528" s="69">
        <v>0</v>
      </c>
      <c r="P528" s="69">
        <v>0</v>
      </c>
      <c r="Q528" s="9">
        <v>50000</v>
      </c>
      <c r="R528" s="21">
        <v>50000</v>
      </c>
      <c r="S528" s="21">
        <v>0</v>
      </c>
      <c r="T528" s="21">
        <v>0</v>
      </c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</row>
    <row r="529" spans="1:144" s="43" customFormat="1" ht="11.25" customHeight="1" hidden="1">
      <c r="A529" s="65"/>
      <c r="B529" s="66"/>
      <c r="C529" s="66"/>
      <c r="D529" s="67"/>
      <c r="E529" s="67"/>
      <c r="F529" s="67"/>
      <c r="G529" s="107"/>
      <c r="H529" s="37"/>
      <c r="I529" s="37"/>
      <c r="J529" s="37"/>
      <c r="K529" s="37"/>
      <c r="L529" s="37"/>
      <c r="M529" s="69"/>
      <c r="N529" s="69"/>
      <c r="O529" s="69"/>
      <c r="P529" s="69"/>
      <c r="Q529" s="9"/>
      <c r="R529" s="21"/>
      <c r="S529" s="21"/>
      <c r="T529" s="21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</row>
    <row r="530" spans="1:144" s="21" customFormat="1" ht="27" customHeight="1" hidden="1">
      <c r="A530" s="18">
        <v>921</v>
      </c>
      <c r="B530" s="19"/>
      <c r="C530" s="19"/>
      <c r="D530" s="20" t="s">
        <v>19</v>
      </c>
      <c r="E530" s="20">
        <f>E531+E537+E539</f>
        <v>0</v>
      </c>
      <c r="F530" s="20">
        <f aca="true" t="shared" si="71" ref="F530:T530">F531+F537+F539</f>
        <v>0</v>
      </c>
      <c r="G530" s="20">
        <f t="shared" si="71"/>
        <v>567950</v>
      </c>
      <c r="H530" s="20">
        <f t="shared" si="71"/>
        <v>567950</v>
      </c>
      <c r="I530" s="20">
        <f t="shared" si="71"/>
        <v>31000</v>
      </c>
      <c r="J530" s="20">
        <f t="shared" si="71"/>
        <v>7000</v>
      </c>
      <c r="K530" s="20">
        <f t="shared" si="71"/>
        <v>24000</v>
      </c>
      <c r="L530" s="20">
        <f t="shared" si="71"/>
        <v>536950</v>
      </c>
      <c r="M530" s="20">
        <f t="shared" si="71"/>
        <v>0</v>
      </c>
      <c r="N530" s="20">
        <f t="shared" si="71"/>
        <v>0</v>
      </c>
      <c r="O530" s="20">
        <f t="shared" si="71"/>
        <v>0</v>
      </c>
      <c r="P530" s="20">
        <f t="shared" si="71"/>
        <v>0</v>
      </c>
      <c r="Q530" s="20">
        <f t="shared" si="71"/>
        <v>0</v>
      </c>
      <c r="R530" s="20">
        <f t="shared" si="71"/>
        <v>0</v>
      </c>
      <c r="S530" s="20">
        <f t="shared" si="71"/>
        <v>0</v>
      </c>
      <c r="T530" s="20">
        <f t="shared" si="71"/>
        <v>0</v>
      </c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</row>
    <row r="531" spans="1:144" s="21" customFormat="1" ht="18" customHeight="1" hidden="1">
      <c r="A531" s="22"/>
      <c r="B531" s="23">
        <v>92105</v>
      </c>
      <c r="C531" s="23"/>
      <c r="D531" s="24" t="s">
        <v>20</v>
      </c>
      <c r="E531" s="24"/>
      <c r="F531" s="24"/>
      <c r="G531" s="9">
        <f aca="true" t="shared" si="72" ref="G531:L531">SUM(G532:G536)</f>
        <v>31000</v>
      </c>
      <c r="H531" s="9">
        <f t="shared" si="72"/>
        <v>31000</v>
      </c>
      <c r="I531" s="9">
        <f t="shared" si="72"/>
        <v>31000</v>
      </c>
      <c r="J531" s="9">
        <f t="shared" si="72"/>
        <v>7000</v>
      </c>
      <c r="K531" s="9">
        <f t="shared" si="72"/>
        <v>24000</v>
      </c>
      <c r="L531" s="9">
        <f t="shared" si="72"/>
        <v>0</v>
      </c>
      <c r="M531" s="69">
        <v>0</v>
      </c>
      <c r="N531" s="69">
        <v>0</v>
      </c>
      <c r="O531" s="69">
        <v>0</v>
      </c>
      <c r="P531" s="69">
        <v>0</v>
      </c>
      <c r="Q531" s="9">
        <v>0</v>
      </c>
      <c r="R531" s="21">
        <v>0</v>
      </c>
      <c r="S531" s="21">
        <v>0</v>
      </c>
      <c r="T531" s="21">
        <v>0</v>
      </c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</row>
    <row r="532" spans="1:144" s="21" customFormat="1" ht="18" customHeight="1" hidden="1">
      <c r="A532" s="22"/>
      <c r="B532" s="23"/>
      <c r="C532" s="23" t="s">
        <v>54</v>
      </c>
      <c r="D532" s="24" t="s">
        <v>130</v>
      </c>
      <c r="E532" s="24"/>
      <c r="F532" s="24"/>
      <c r="G532" s="9">
        <v>7000</v>
      </c>
      <c r="H532" s="9">
        <v>7000</v>
      </c>
      <c r="I532" s="9">
        <v>7000</v>
      </c>
      <c r="J532" s="9">
        <v>7000</v>
      </c>
      <c r="K532" s="9">
        <v>0</v>
      </c>
      <c r="L532" s="9">
        <v>0</v>
      </c>
      <c r="M532" s="69">
        <v>0</v>
      </c>
      <c r="N532" s="69">
        <v>0</v>
      </c>
      <c r="O532" s="69">
        <v>0</v>
      </c>
      <c r="P532" s="69">
        <v>0</v>
      </c>
      <c r="Q532" s="9">
        <v>0</v>
      </c>
      <c r="R532" s="21">
        <v>0</v>
      </c>
      <c r="S532" s="21">
        <v>0</v>
      </c>
      <c r="T532" s="21">
        <v>0</v>
      </c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</row>
    <row r="533" spans="1:144" s="21" customFormat="1" ht="18" customHeight="1" hidden="1">
      <c r="A533" s="22"/>
      <c r="B533" s="23"/>
      <c r="C533" s="23" t="s">
        <v>73</v>
      </c>
      <c r="D533" s="24" t="s">
        <v>59</v>
      </c>
      <c r="E533" s="24"/>
      <c r="F533" s="24"/>
      <c r="G533" s="9">
        <v>9500</v>
      </c>
      <c r="H533" s="9">
        <v>9500</v>
      </c>
      <c r="I533" s="9">
        <v>9500</v>
      </c>
      <c r="J533" s="9">
        <v>0</v>
      </c>
      <c r="K533" s="9">
        <v>9500</v>
      </c>
      <c r="L533" s="9">
        <v>0</v>
      </c>
      <c r="M533" s="69">
        <v>0</v>
      </c>
      <c r="N533" s="69">
        <v>0</v>
      </c>
      <c r="O533" s="69">
        <v>0</v>
      </c>
      <c r="P533" s="69">
        <v>0</v>
      </c>
      <c r="Q533" s="9">
        <v>0</v>
      </c>
      <c r="R533" s="21">
        <v>0</v>
      </c>
      <c r="S533" s="21">
        <v>0</v>
      </c>
      <c r="T533" s="21">
        <v>0</v>
      </c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</row>
    <row r="534" spans="1:144" s="21" customFormat="1" ht="18" customHeight="1" hidden="1">
      <c r="A534" s="22"/>
      <c r="B534" s="23"/>
      <c r="C534" s="23" t="s">
        <v>64</v>
      </c>
      <c r="D534" s="24" t="s">
        <v>67</v>
      </c>
      <c r="E534" s="24"/>
      <c r="F534" s="24"/>
      <c r="G534" s="9">
        <v>1000</v>
      </c>
      <c r="H534" s="9">
        <v>1000</v>
      </c>
      <c r="I534" s="9">
        <v>1000</v>
      </c>
      <c r="J534" s="9">
        <v>0</v>
      </c>
      <c r="K534" s="9">
        <v>1000</v>
      </c>
      <c r="L534" s="9">
        <v>0</v>
      </c>
      <c r="M534" s="69">
        <v>0</v>
      </c>
      <c r="N534" s="69">
        <v>0</v>
      </c>
      <c r="O534" s="69">
        <v>0</v>
      </c>
      <c r="P534" s="69">
        <v>0</v>
      </c>
      <c r="Q534" s="9">
        <v>0</v>
      </c>
      <c r="R534" s="21">
        <v>0</v>
      </c>
      <c r="S534" s="21">
        <v>0</v>
      </c>
      <c r="T534" s="21">
        <v>0</v>
      </c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</row>
    <row r="535" spans="1:144" s="21" customFormat="1" ht="18" customHeight="1" hidden="1">
      <c r="A535" s="22"/>
      <c r="B535" s="23"/>
      <c r="C535" s="23">
        <v>4300</v>
      </c>
      <c r="D535" s="24" t="s">
        <v>61</v>
      </c>
      <c r="E535" s="24"/>
      <c r="F535" s="24"/>
      <c r="G535" s="9">
        <v>12000</v>
      </c>
      <c r="H535" s="9">
        <v>12000</v>
      </c>
      <c r="I535" s="9">
        <v>12000</v>
      </c>
      <c r="J535" s="9">
        <v>0</v>
      </c>
      <c r="K535" s="9">
        <v>12000</v>
      </c>
      <c r="L535" s="9">
        <v>0</v>
      </c>
      <c r="M535" s="69">
        <v>0</v>
      </c>
      <c r="N535" s="69">
        <v>0</v>
      </c>
      <c r="O535" s="69">
        <v>0</v>
      </c>
      <c r="P535" s="69">
        <v>0</v>
      </c>
      <c r="Q535" s="9">
        <v>0</v>
      </c>
      <c r="S535" s="21">
        <v>0</v>
      </c>
      <c r="T535" s="21">
        <v>0</v>
      </c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</row>
    <row r="536" spans="1:144" s="21" customFormat="1" ht="18" customHeight="1" hidden="1">
      <c r="A536" s="22"/>
      <c r="B536" s="23"/>
      <c r="C536" s="23" t="s">
        <v>55</v>
      </c>
      <c r="D536" s="24" t="s">
        <v>62</v>
      </c>
      <c r="E536" s="24"/>
      <c r="F536" s="24"/>
      <c r="G536" s="9">
        <v>1500</v>
      </c>
      <c r="H536" s="9">
        <v>1500</v>
      </c>
      <c r="I536" s="9">
        <v>1500</v>
      </c>
      <c r="J536" s="9">
        <v>0</v>
      </c>
      <c r="K536" s="9">
        <v>1500</v>
      </c>
      <c r="L536" s="9">
        <v>0</v>
      </c>
      <c r="M536" s="69">
        <v>0</v>
      </c>
      <c r="N536" s="69">
        <v>0</v>
      </c>
      <c r="O536" s="69">
        <v>0</v>
      </c>
      <c r="P536" s="69">
        <v>0</v>
      </c>
      <c r="Q536" s="9">
        <v>0</v>
      </c>
      <c r="S536" s="21">
        <v>0</v>
      </c>
      <c r="T536" s="21">
        <v>0</v>
      </c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</row>
    <row r="537" spans="1:144" s="21" customFormat="1" ht="28.5" customHeight="1" hidden="1">
      <c r="A537" s="22"/>
      <c r="B537" s="23">
        <v>92109</v>
      </c>
      <c r="C537" s="23"/>
      <c r="D537" s="24" t="s">
        <v>21</v>
      </c>
      <c r="E537" s="24"/>
      <c r="F537" s="24"/>
      <c r="G537" s="24">
        <f aca="true" t="shared" si="73" ref="G537:L537">SUM(G538:G538)</f>
        <v>246750</v>
      </c>
      <c r="H537" s="24">
        <f t="shared" si="73"/>
        <v>246750</v>
      </c>
      <c r="I537" s="24">
        <f t="shared" si="73"/>
        <v>0</v>
      </c>
      <c r="J537" s="24">
        <f t="shared" si="73"/>
        <v>0</v>
      </c>
      <c r="K537" s="24">
        <f t="shared" si="73"/>
        <v>0</v>
      </c>
      <c r="L537" s="24">
        <f t="shared" si="73"/>
        <v>246750</v>
      </c>
      <c r="M537" s="69">
        <v>0</v>
      </c>
      <c r="N537" s="69">
        <v>0</v>
      </c>
      <c r="O537" s="69">
        <v>0</v>
      </c>
      <c r="P537" s="69">
        <v>0</v>
      </c>
      <c r="Q537" s="9">
        <v>0</v>
      </c>
      <c r="R537" s="21">
        <v>0</v>
      </c>
      <c r="S537" s="21">
        <v>0</v>
      </c>
      <c r="T537" s="21">
        <v>0</v>
      </c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</row>
    <row r="538" spans="1:144" s="21" customFormat="1" ht="25.5" hidden="1">
      <c r="A538" s="22"/>
      <c r="B538" s="23"/>
      <c r="C538" s="23" t="s">
        <v>155</v>
      </c>
      <c r="D538" s="24" t="s">
        <v>161</v>
      </c>
      <c r="E538" s="24"/>
      <c r="F538" s="24"/>
      <c r="G538" s="9">
        <v>246750</v>
      </c>
      <c r="H538" s="9">
        <v>246750</v>
      </c>
      <c r="I538" s="9">
        <v>0</v>
      </c>
      <c r="J538" s="9">
        <v>0</v>
      </c>
      <c r="K538" s="9">
        <v>0</v>
      </c>
      <c r="L538" s="9">
        <v>246750</v>
      </c>
      <c r="M538" s="69">
        <v>0</v>
      </c>
      <c r="N538" s="69">
        <v>0</v>
      </c>
      <c r="O538" s="69">
        <v>0</v>
      </c>
      <c r="P538" s="69">
        <v>0</v>
      </c>
      <c r="Q538" s="9">
        <v>0</v>
      </c>
      <c r="R538" s="21">
        <v>0</v>
      </c>
      <c r="S538" s="21">
        <v>0</v>
      </c>
      <c r="T538" s="21">
        <v>0</v>
      </c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</row>
    <row r="539" spans="1:144" s="21" customFormat="1" ht="15" customHeight="1" hidden="1">
      <c r="A539" s="22"/>
      <c r="B539" s="23">
        <v>92116</v>
      </c>
      <c r="C539" s="23"/>
      <c r="D539" s="24" t="s">
        <v>22</v>
      </c>
      <c r="E539" s="24"/>
      <c r="F539" s="24"/>
      <c r="G539" s="24">
        <f>SUM(G540:G540)</f>
        <v>290200</v>
      </c>
      <c r="H539" s="24">
        <f>SUM(H540:H540)</f>
        <v>290200</v>
      </c>
      <c r="I539" s="24">
        <f>SUM(I540:I540)</f>
        <v>0</v>
      </c>
      <c r="J539" s="24">
        <f>SUM(J540:J540)</f>
        <v>0</v>
      </c>
      <c r="K539" s="24">
        <v>0</v>
      </c>
      <c r="L539" s="24">
        <f>SUM(L540:L540)</f>
        <v>290200</v>
      </c>
      <c r="M539" s="69">
        <v>0</v>
      </c>
      <c r="N539" s="69">
        <v>0</v>
      </c>
      <c r="O539" s="69">
        <v>0</v>
      </c>
      <c r="P539" s="69">
        <v>0</v>
      </c>
      <c r="Q539" s="9">
        <v>0</v>
      </c>
      <c r="R539" s="21">
        <v>0</v>
      </c>
      <c r="S539" s="21">
        <v>0</v>
      </c>
      <c r="T539" s="21">
        <v>0</v>
      </c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</row>
    <row r="540" spans="1:144" s="21" customFormat="1" ht="25.5" hidden="1">
      <c r="A540" s="22"/>
      <c r="B540" s="23"/>
      <c r="C540" s="23" t="s">
        <v>155</v>
      </c>
      <c r="D540" s="24" t="s">
        <v>161</v>
      </c>
      <c r="E540" s="24"/>
      <c r="F540" s="24"/>
      <c r="G540" s="9">
        <v>290200</v>
      </c>
      <c r="H540" s="9">
        <v>290200</v>
      </c>
      <c r="I540" s="9">
        <v>0</v>
      </c>
      <c r="J540" s="9">
        <v>0</v>
      </c>
      <c r="K540" s="9">
        <v>0</v>
      </c>
      <c r="L540" s="9">
        <v>290200</v>
      </c>
      <c r="M540" s="69">
        <v>0</v>
      </c>
      <c r="N540" s="69">
        <v>0</v>
      </c>
      <c r="O540" s="69">
        <v>0</v>
      </c>
      <c r="P540" s="69">
        <v>0</v>
      </c>
      <c r="Q540" s="9">
        <v>0</v>
      </c>
      <c r="R540" s="21">
        <v>0</v>
      </c>
      <c r="S540" s="21">
        <v>0</v>
      </c>
      <c r="T540" s="21">
        <v>0</v>
      </c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</row>
    <row r="541" spans="1:144" s="43" customFormat="1" ht="11.25" customHeight="1">
      <c r="A541" s="44"/>
      <c r="B541" s="54"/>
      <c r="C541" s="54"/>
      <c r="D541" s="55"/>
      <c r="E541" s="55"/>
      <c r="F541" s="55"/>
      <c r="G541" s="80"/>
      <c r="H541" s="37"/>
      <c r="I541" s="37"/>
      <c r="J541" s="37"/>
      <c r="K541" s="37"/>
      <c r="L541" s="37"/>
      <c r="M541" s="69">
        <v>0</v>
      </c>
      <c r="N541" s="69">
        <v>0</v>
      </c>
      <c r="O541" s="69">
        <v>0</v>
      </c>
      <c r="P541" s="69">
        <v>0</v>
      </c>
      <c r="Q541" s="9">
        <v>0</v>
      </c>
      <c r="R541" s="21">
        <v>0</v>
      </c>
      <c r="S541" s="21">
        <v>0</v>
      </c>
      <c r="T541" s="21">
        <v>0</v>
      </c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  <c r="DV541" s="72"/>
      <c r="DW541" s="72"/>
      <c r="DX541" s="72"/>
      <c r="DY541" s="72"/>
      <c r="DZ541" s="72"/>
      <c r="EA541" s="72"/>
      <c r="EB541" s="72"/>
      <c r="EC541" s="72"/>
      <c r="ED541" s="72"/>
      <c r="EE541" s="72"/>
      <c r="EF541" s="72"/>
      <c r="EG541" s="72"/>
      <c r="EH541" s="72"/>
      <c r="EI541" s="72"/>
      <c r="EJ541" s="72"/>
      <c r="EK541" s="72"/>
      <c r="EL541" s="72"/>
      <c r="EM541" s="72"/>
      <c r="EN541" s="72"/>
    </row>
    <row r="542" spans="1:144" s="21" customFormat="1" ht="21" customHeight="1">
      <c r="A542" s="18">
        <v>926</v>
      </c>
      <c r="B542" s="19"/>
      <c r="C542" s="19"/>
      <c r="D542" s="20" t="s">
        <v>239</v>
      </c>
      <c r="E542" s="20">
        <f>E543+E560</f>
        <v>18</v>
      </c>
      <c r="F542" s="20">
        <f>F543+F560</f>
        <v>18</v>
      </c>
      <c r="G542" s="20">
        <f aca="true" t="shared" si="74" ref="G542:T542">G543+G560</f>
        <v>276655</v>
      </c>
      <c r="H542" s="20">
        <f t="shared" si="74"/>
        <v>261655</v>
      </c>
      <c r="I542" s="20">
        <f t="shared" si="74"/>
        <v>136155</v>
      </c>
      <c r="J542" s="20">
        <f t="shared" si="74"/>
        <v>64685</v>
      </c>
      <c r="K542" s="20">
        <f t="shared" si="74"/>
        <v>71470</v>
      </c>
      <c r="L542" s="20">
        <f t="shared" si="74"/>
        <v>125000</v>
      </c>
      <c r="M542" s="20">
        <f t="shared" si="74"/>
        <v>500</v>
      </c>
      <c r="N542" s="20">
        <f t="shared" si="74"/>
        <v>0</v>
      </c>
      <c r="O542" s="20">
        <f t="shared" si="74"/>
        <v>0</v>
      </c>
      <c r="P542" s="20">
        <f t="shared" si="74"/>
        <v>0</v>
      </c>
      <c r="Q542" s="20">
        <f t="shared" si="74"/>
        <v>15000</v>
      </c>
      <c r="R542" s="20">
        <f t="shared" si="74"/>
        <v>15000</v>
      </c>
      <c r="S542" s="20">
        <f t="shared" si="74"/>
        <v>0</v>
      </c>
      <c r="T542" s="20">
        <f t="shared" si="74"/>
        <v>0</v>
      </c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  <c r="DV542" s="72"/>
      <c r="DW542" s="72"/>
      <c r="DX542" s="72"/>
      <c r="DY542" s="72"/>
      <c r="DZ542" s="72"/>
      <c r="EA542" s="72"/>
      <c r="EB542" s="72"/>
      <c r="EC542" s="72"/>
      <c r="ED542" s="72"/>
      <c r="EE542" s="72"/>
      <c r="EF542" s="72"/>
      <c r="EG542" s="72"/>
      <c r="EH542" s="72"/>
      <c r="EI542" s="72"/>
      <c r="EJ542" s="72"/>
      <c r="EK542" s="72"/>
      <c r="EL542" s="72"/>
      <c r="EM542" s="72"/>
      <c r="EN542" s="72"/>
    </row>
    <row r="543" spans="1:144" s="41" customFormat="1" ht="18" customHeight="1">
      <c r="A543" s="38"/>
      <c r="B543" s="40">
        <v>92601</v>
      </c>
      <c r="C543" s="40"/>
      <c r="D543" s="33" t="s">
        <v>207</v>
      </c>
      <c r="E543" s="33">
        <f>SUM(E544:E559)</f>
        <v>18</v>
      </c>
      <c r="F543" s="33">
        <f aca="true" t="shared" si="75" ref="F543:T543">SUM(F544:F559)</f>
        <v>18</v>
      </c>
      <c r="G543" s="33">
        <f t="shared" si="75"/>
        <v>151655</v>
      </c>
      <c r="H543" s="33">
        <f t="shared" si="75"/>
        <v>136655</v>
      </c>
      <c r="I543" s="33">
        <f t="shared" si="75"/>
        <v>136155</v>
      </c>
      <c r="J543" s="33">
        <f t="shared" si="75"/>
        <v>64685</v>
      </c>
      <c r="K543" s="33">
        <f t="shared" si="75"/>
        <v>71470</v>
      </c>
      <c r="L543" s="33">
        <f t="shared" si="75"/>
        <v>0</v>
      </c>
      <c r="M543" s="33">
        <f t="shared" si="75"/>
        <v>500</v>
      </c>
      <c r="N543" s="33">
        <f t="shared" si="75"/>
        <v>0</v>
      </c>
      <c r="O543" s="33">
        <f t="shared" si="75"/>
        <v>0</v>
      </c>
      <c r="P543" s="33">
        <f t="shared" si="75"/>
        <v>0</v>
      </c>
      <c r="Q543" s="33">
        <f t="shared" si="75"/>
        <v>15000</v>
      </c>
      <c r="R543" s="33">
        <f t="shared" si="75"/>
        <v>15000</v>
      </c>
      <c r="S543" s="33">
        <f t="shared" si="75"/>
        <v>0</v>
      </c>
      <c r="T543" s="33">
        <f t="shared" si="75"/>
        <v>0</v>
      </c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</row>
    <row r="544" spans="1:144" s="41" customFormat="1" ht="27.75" customHeight="1" hidden="1">
      <c r="A544" s="38"/>
      <c r="B544" s="40"/>
      <c r="C544" s="40">
        <v>3020</v>
      </c>
      <c r="D544" s="24" t="s">
        <v>222</v>
      </c>
      <c r="E544" s="24"/>
      <c r="F544" s="24"/>
      <c r="G544" s="33">
        <v>500</v>
      </c>
      <c r="H544" s="33">
        <v>500</v>
      </c>
      <c r="I544" s="33">
        <v>0</v>
      </c>
      <c r="J544" s="33">
        <v>0</v>
      </c>
      <c r="K544" s="33">
        <v>0</v>
      </c>
      <c r="L544" s="33">
        <v>0</v>
      </c>
      <c r="M544" s="69">
        <v>500</v>
      </c>
      <c r="N544" s="69">
        <v>0</v>
      </c>
      <c r="O544" s="69">
        <v>0</v>
      </c>
      <c r="P544" s="69">
        <v>0</v>
      </c>
      <c r="Q544" s="9">
        <v>0</v>
      </c>
      <c r="R544" s="21">
        <v>0</v>
      </c>
      <c r="S544" s="21">
        <v>0</v>
      </c>
      <c r="T544" s="21">
        <v>0</v>
      </c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</row>
    <row r="545" spans="1:144" s="41" customFormat="1" ht="18" customHeight="1" hidden="1">
      <c r="A545" s="38"/>
      <c r="B545" s="40"/>
      <c r="C545" s="40">
        <v>4010</v>
      </c>
      <c r="D545" s="33" t="s">
        <v>88</v>
      </c>
      <c r="E545" s="33"/>
      <c r="F545" s="33"/>
      <c r="G545" s="33">
        <v>46510</v>
      </c>
      <c r="H545" s="33">
        <v>46510</v>
      </c>
      <c r="I545" s="33">
        <v>46510</v>
      </c>
      <c r="J545" s="33">
        <v>46510</v>
      </c>
      <c r="K545" s="33">
        <v>0</v>
      </c>
      <c r="L545" s="33">
        <v>0</v>
      </c>
      <c r="M545" s="69">
        <v>0</v>
      </c>
      <c r="N545" s="69">
        <v>0</v>
      </c>
      <c r="O545" s="69">
        <v>0</v>
      </c>
      <c r="P545" s="69">
        <v>0</v>
      </c>
      <c r="Q545" s="9">
        <v>0</v>
      </c>
      <c r="R545" s="21">
        <v>0</v>
      </c>
      <c r="S545" s="21">
        <v>0</v>
      </c>
      <c r="T545" s="21">
        <v>0</v>
      </c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</row>
    <row r="546" spans="1:144" s="41" customFormat="1" ht="18" customHeight="1" hidden="1">
      <c r="A546" s="38"/>
      <c r="B546" s="40"/>
      <c r="C546" s="40">
        <v>4040</v>
      </c>
      <c r="D546" s="33" t="s">
        <v>89</v>
      </c>
      <c r="E546" s="33"/>
      <c r="F546" s="33"/>
      <c r="G546" s="33">
        <v>3515</v>
      </c>
      <c r="H546" s="33">
        <v>3515</v>
      </c>
      <c r="I546" s="33">
        <v>3515</v>
      </c>
      <c r="J546" s="33">
        <v>3515</v>
      </c>
      <c r="K546" s="33">
        <v>0</v>
      </c>
      <c r="L546" s="33">
        <v>0</v>
      </c>
      <c r="M546" s="69">
        <v>0</v>
      </c>
      <c r="N546" s="69">
        <v>0</v>
      </c>
      <c r="O546" s="69">
        <v>0</v>
      </c>
      <c r="P546" s="69">
        <v>0</v>
      </c>
      <c r="Q546" s="9">
        <v>0</v>
      </c>
      <c r="R546" s="21">
        <v>0</v>
      </c>
      <c r="S546" s="21">
        <v>0</v>
      </c>
      <c r="T546" s="21">
        <v>0</v>
      </c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</row>
    <row r="547" spans="1:144" s="41" customFormat="1" ht="18" customHeight="1" hidden="1">
      <c r="A547" s="38"/>
      <c r="B547" s="40"/>
      <c r="C547" s="40">
        <v>4110</v>
      </c>
      <c r="D547" s="33" t="s">
        <v>57</v>
      </c>
      <c r="E547" s="33"/>
      <c r="F547" s="33"/>
      <c r="G547" s="33">
        <v>8310</v>
      </c>
      <c r="H547" s="33">
        <v>8310</v>
      </c>
      <c r="I547" s="33">
        <v>8310</v>
      </c>
      <c r="J547" s="33">
        <v>8310</v>
      </c>
      <c r="K547" s="33">
        <v>0</v>
      </c>
      <c r="L547" s="33">
        <v>0</v>
      </c>
      <c r="M547" s="69">
        <v>0</v>
      </c>
      <c r="N547" s="69">
        <v>0</v>
      </c>
      <c r="O547" s="69">
        <v>0</v>
      </c>
      <c r="P547" s="69">
        <v>0</v>
      </c>
      <c r="Q547" s="9">
        <v>0</v>
      </c>
      <c r="R547" s="21">
        <v>0</v>
      </c>
      <c r="S547" s="21">
        <v>0</v>
      </c>
      <c r="T547" s="21">
        <v>0</v>
      </c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</row>
    <row r="548" spans="1:144" s="41" customFormat="1" ht="18" customHeight="1" hidden="1">
      <c r="A548" s="38"/>
      <c r="B548" s="40"/>
      <c r="C548" s="40">
        <v>4120</v>
      </c>
      <c r="D548" s="33" t="s">
        <v>90</v>
      </c>
      <c r="E548" s="33"/>
      <c r="F548" s="33"/>
      <c r="G548" s="33">
        <v>1350</v>
      </c>
      <c r="H548" s="33">
        <v>1350</v>
      </c>
      <c r="I548" s="33">
        <v>1350</v>
      </c>
      <c r="J548" s="33">
        <v>1350</v>
      </c>
      <c r="K548" s="33">
        <v>0</v>
      </c>
      <c r="L548" s="33">
        <v>0</v>
      </c>
      <c r="M548" s="69">
        <v>0</v>
      </c>
      <c r="N548" s="69">
        <v>0</v>
      </c>
      <c r="O548" s="69">
        <v>0</v>
      </c>
      <c r="P548" s="69">
        <v>0</v>
      </c>
      <c r="Q548" s="9">
        <v>0</v>
      </c>
      <c r="R548" s="21"/>
      <c r="S548" s="21">
        <v>0</v>
      </c>
      <c r="T548" s="21">
        <v>0</v>
      </c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</row>
    <row r="549" spans="1:144" s="41" customFormat="1" ht="18" customHeight="1" hidden="1">
      <c r="A549" s="38"/>
      <c r="B549" s="40"/>
      <c r="C549" s="40">
        <v>4170</v>
      </c>
      <c r="D549" s="33" t="s">
        <v>58</v>
      </c>
      <c r="E549" s="33"/>
      <c r="F549" s="33"/>
      <c r="G549" s="33">
        <v>5000</v>
      </c>
      <c r="H549" s="33">
        <v>5000</v>
      </c>
      <c r="I549" s="33">
        <v>5000</v>
      </c>
      <c r="J549" s="33">
        <v>5000</v>
      </c>
      <c r="K549" s="33">
        <v>0</v>
      </c>
      <c r="L549" s="33">
        <v>0</v>
      </c>
      <c r="M549" s="69">
        <v>0</v>
      </c>
      <c r="N549" s="69">
        <v>0</v>
      </c>
      <c r="O549" s="69">
        <v>0</v>
      </c>
      <c r="P549" s="69">
        <v>0</v>
      </c>
      <c r="Q549" s="9">
        <v>0</v>
      </c>
      <c r="R549" s="21"/>
      <c r="S549" s="21">
        <v>0</v>
      </c>
      <c r="T549" s="21">
        <v>0</v>
      </c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</row>
    <row r="550" spans="1:144" s="41" customFormat="1" ht="18" customHeight="1" hidden="1">
      <c r="A550" s="38"/>
      <c r="B550" s="40"/>
      <c r="C550" s="40">
        <v>4210</v>
      </c>
      <c r="D550" s="33" t="s">
        <v>59</v>
      </c>
      <c r="E550" s="33"/>
      <c r="F550" s="33"/>
      <c r="G550" s="33">
        <v>31000</v>
      </c>
      <c r="H550" s="33">
        <v>31000</v>
      </c>
      <c r="I550" s="33">
        <v>31000</v>
      </c>
      <c r="J550" s="33">
        <v>0</v>
      </c>
      <c r="K550" s="33">
        <v>31000</v>
      </c>
      <c r="L550" s="33">
        <v>0</v>
      </c>
      <c r="M550" s="69">
        <v>0</v>
      </c>
      <c r="N550" s="69">
        <v>0</v>
      </c>
      <c r="O550" s="69">
        <v>0</v>
      </c>
      <c r="P550" s="69">
        <v>0</v>
      </c>
      <c r="Q550" s="9">
        <v>0</v>
      </c>
      <c r="R550" s="21">
        <v>0</v>
      </c>
      <c r="S550" s="21">
        <v>0</v>
      </c>
      <c r="T550" s="21">
        <v>0</v>
      </c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</row>
    <row r="551" spans="1:144" s="41" customFormat="1" ht="27" customHeight="1" hidden="1">
      <c r="A551" s="38"/>
      <c r="B551" s="40"/>
      <c r="C551" s="40">
        <v>4230</v>
      </c>
      <c r="D551" s="24" t="s">
        <v>223</v>
      </c>
      <c r="E551" s="24"/>
      <c r="F551" s="24"/>
      <c r="G551" s="33">
        <v>1000</v>
      </c>
      <c r="H551" s="33">
        <v>1000</v>
      </c>
      <c r="I551" s="33">
        <v>1000</v>
      </c>
      <c r="J551" s="33">
        <v>0</v>
      </c>
      <c r="K551" s="33">
        <v>1000</v>
      </c>
      <c r="L551" s="33">
        <v>0</v>
      </c>
      <c r="M551" s="69">
        <v>0</v>
      </c>
      <c r="N551" s="69">
        <v>0</v>
      </c>
      <c r="O551" s="69">
        <v>0</v>
      </c>
      <c r="P551" s="69">
        <v>0</v>
      </c>
      <c r="Q551" s="9">
        <v>0</v>
      </c>
      <c r="R551" s="21">
        <v>0</v>
      </c>
      <c r="S551" s="21">
        <v>0</v>
      </c>
      <c r="T551" s="21">
        <v>0</v>
      </c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</row>
    <row r="552" spans="1:144" s="41" customFormat="1" ht="18" customHeight="1" hidden="1">
      <c r="A552" s="38"/>
      <c r="B552" s="40"/>
      <c r="C552" s="40">
        <v>4260</v>
      </c>
      <c r="D552" s="33" t="s">
        <v>67</v>
      </c>
      <c r="E552" s="33"/>
      <c r="F552" s="33"/>
      <c r="G552" s="33">
        <v>19000</v>
      </c>
      <c r="H552" s="33">
        <v>19000</v>
      </c>
      <c r="I552" s="33">
        <v>19000</v>
      </c>
      <c r="J552" s="33">
        <v>0</v>
      </c>
      <c r="K552" s="33">
        <v>19000</v>
      </c>
      <c r="L552" s="33">
        <v>0</v>
      </c>
      <c r="M552" s="69">
        <v>0</v>
      </c>
      <c r="N552" s="69">
        <v>0</v>
      </c>
      <c r="O552" s="69">
        <v>0</v>
      </c>
      <c r="P552" s="69">
        <v>0</v>
      </c>
      <c r="Q552" s="9">
        <v>0</v>
      </c>
      <c r="R552" s="21">
        <v>0</v>
      </c>
      <c r="S552" s="21">
        <v>0</v>
      </c>
      <c r="T552" s="21">
        <v>0</v>
      </c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</row>
    <row r="553" spans="1:144" s="41" customFormat="1" ht="18" customHeight="1" hidden="1">
      <c r="A553" s="38"/>
      <c r="B553" s="40"/>
      <c r="C553" s="40">
        <v>4270</v>
      </c>
      <c r="D553" s="33" t="s">
        <v>60</v>
      </c>
      <c r="E553" s="33"/>
      <c r="F553" s="33"/>
      <c r="G553" s="33">
        <v>3500</v>
      </c>
      <c r="H553" s="33">
        <v>3500</v>
      </c>
      <c r="I553" s="33">
        <v>3500</v>
      </c>
      <c r="J553" s="33">
        <v>0</v>
      </c>
      <c r="K553" s="33">
        <v>3500</v>
      </c>
      <c r="L553" s="33">
        <v>0</v>
      </c>
      <c r="M553" s="69">
        <v>0</v>
      </c>
      <c r="N553" s="69">
        <v>0</v>
      </c>
      <c r="O553" s="69">
        <v>0</v>
      </c>
      <c r="P553" s="69">
        <v>0</v>
      </c>
      <c r="Q553" s="9">
        <v>0</v>
      </c>
      <c r="R553" s="21">
        <v>0</v>
      </c>
      <c r="S553" s="21">
        <v>0</v>
      </c>
      <c r="T553" s="21">
        <v>0</v>
      </c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</row>
    <row r="554" spans="1:144" s="41" customFormat="1" ht="18" customHeight="1" hidden="1">
      <c r="A554" s="38"/>
      <c r="B554" s="40"/>
      <c r="C554" s="40">
        <v>4280</v>
      </c>
      <c r="D554" s="33" t="s">
        <v>91</v>
      </c>
      <c r="E554" s="33"/>
      <c r="F554" s="33"/>
      <c r="G554" s="33"/>
      <c r="H554" s="33"/>
      <c r="I554" s="33"/>
      <c r="J554" s="33"/>
      <c r="K554" s="33"/>
      <c r="L554" s="33"/>
      <c r="M554" s="69">
        <v>0</v>
      </c>
      <c r="N554" s="69">
        <v>0</v>
      </c>
      <c r="O554" s="69">
        <v>0</v>
      </c>
      <c r="P554" s="69">
        <v>0</v>
      </c>
      <c r="Q554" s="9">
        <v>0</v>
      </c>
      <c r="R554" s="21"/>
      <c r="S554" s="21">
        <v>0</v>
      </c>
      <c r="T554" s="21">
        <v>0</v>
      </c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</row>
    <row r="555" spans="1:144" s="41" customFormat="1" ht="18" customHeight="1" hidden="1">
      <c r="A555" s="38"/>
      <c r="B555" s="40"/>
      <c r="C555" s="40">
        <v>4300</v>
      </c>
      <c r="D555" s="33" t="s">
        <v>61</v>
      </c>
      <c r="E555" s="33"/>
      <c r="F555" s="33"/>
      <c r="G555" s="33">
        <v>12000</v>
      </c>
      <c r="H555" s="33">
        <v>12000</v>
      </c>
      <c r="I555" s="33">
        <v>12000</v>
      </c>
      <c r="J555" s="33">
        <v>0</v>
      </c>
      <c r="K555" s="33">
        <v>12000</v>
      </c>
      <c r="L555" s="33">
        <v>0</v>
      </c>
      <c r="M555" s="69">
        <v>0</v>
      </c>
      <c r="N555" s="69">
        <v>0</v>
      </c>
      <c r="O555" s="69">
        <v>0</v>
      </c>
      <c r="P555" s="69">
        <v>0</v>
      </c>
      <c r="Q555" s="9">
        <v>0</v>
      </c>
      <c r="R555" s="21"/>
      <c r="S555" s="21">
        <v>0</v>
      </c>
      <c r="T555" s="21">
        <v>0</v>
      </c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</row>
    <row r="556" spans="1:144" s="41" customFormat="1" ht="39" customHeight="1">
      <c r="A556" s="38"/>
      <c r="B556" s="40"/>
      <c r="C556" s="40">
        <v>4370</v>
      </c>
      <c r="D556" s="24" t="s">
        <v>224</v>
      </c>
      <c r="E556" s="24"/>
      <c r="F556" s="24">
        <v>18</v>
      </c>
      <c r="G556" s="33">
        <v>1782</v>
      </c>
      <c r="H556" s="33">
        <v>1782</v>
      </c>
      <c r="I556" s="33">
        <v>1782</v>
      </c>
      <c r="J556" s="33">
        <v>0</v>
      </c>
      <c r="K556" s="33">
        <v>1782</v>
      </c>
      <c r="L556" s="33">
        <v>0</v>
      </c>
      <c r="M556" s="69">
        <v>0</v>
      </c>
      <c r="N556" s="69">
        <v>0</v>
      </c>
      <c r="O556" s="69">
        <v>0</v>
      </c>
      <c r="P556" s="69">
        <v>0</v>
      </c>
      <c r="Q556" s="9">
        <v>0</v>
      </c>
      <c r="R556" s="21">
        <v>0</v>
      </c>
      <c r="S556" s="21">
        <v>0</v>
      </c>
      <c r="T556" s="21">
        <v>0</v>
      </c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</row>
    <row r="557" spans="1:144" s="41" customFormat="1" ht="18" customHeight="1" hidden="1">
      <c r="A557" s="38"/>
      <c r="B557" s="40"/>
      <c r="C557" s="40">
        <v>4430</v>
      </c>
      <c r="D557" s="24" t="s">
        <v>62</v>
      </c>
      <c r="E557" s="24"/>
      <c r="F557" s="24"/>
      <c r="G557" s="33">
        <v>1000</v>
      </c>
      <c r="H557" s="33">
        <v>1000</v>
      </c>
      <c r="I557" s="33">
        <v>1000</v>
      </c>
      <c r="J557" s="33">
        <v>0</v>
      </c>
      <c r="K557" s="33">
        <v>1000</v>
      </c>
      <c r="L557" s="33">
        <v>0</v>
      </c>
      <c r="M557" s="69">
        <v>0</v>
      </c>
      <c r="N557" s="69">
        <v>0</v>
      </c>
      <c r="O557" s="69">
        <v>0</v>
      </c>
      <c r="P557" s="69">
        <v>0</v>
      </c>
      <c r="Q557" s="9">
        <v>0</v>
      </c>
      <c r="R557" s="21">
        <v>0</v>
      </c>
      <c r="S557" s="21">
        <v>0</v>
      </c>
      <c r="T557" s="21">
        <v>0</v>
      </c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</row>
    <row r="558" spans="1:144" s="41" customFormat="1" ht="18" customHeight="1">
      <c r="A558" s="38"/>
      <c r="B558" s="40"/>
      <c r="C558" s="40">
        <v>4440</v>
      </c>
      <c r="D558" s="24" t="s">
        <v>135</v>
      </c>
      <c r="E558" s="24">
        <v>18</v>
      </c>
      <c r="F558" s="24"/>
      <c r="G558" s="33">
        <v>2188</v>
      </c>
      <c r="H558" s="33">
        <v>2188</v>
      </c>
      <c r="I558" s="33">
        <v>2188</v>
      </c>
      <c r="J558" s="33">
        <v>0</v>
      </c>
      <c r="K558" s="33">
        <v>2188</v>
      </c>
      <c r="L558" s="33">
        <v>0</v>
      </c>
      <c r="M558" s="69">
        <v>0</v>
      </c>
      <c r="N558" s="69">
        <v>0</v>
      </c>
      <c r="O558" s="69">
        <v>0</v>
      </c>
      <c r="P558" s="69">
        <v>0</v>
      </c>
      <c r="Q558" s="9">
        <v>0</v>
      </c>
      <c r="R558" s="21">
        <v>0</v>
      </c>
      <c r="S558" s="21">
        <v>0</v>
      </c>
      <c r="T558" s="21">
        <v>0</v>
      </c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</row>
    <row r="559" spans="1:144" s="41" customFormat="1" ht="25.5" customHeight="1" hidden="1">
      <c r="A559" s="38"/>
      <c r="B559" s="40"/>
      <c r="C559" s="40">
        <v>6050</v>
      </c>
      <c r="D559" s="24" t="s">
        <v>69</v>
      </c>
      <c r="E559" s="24"/>
      <c r="F559" s="24"/>
      <c r="G559" s="33">
        <v>15000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69">
        <v>0</v>
      </c>
      <c r="N559" s="69">
        <v>0</v>
      </c>
      <c r="O559" s="69">
        <v>0</v>
      </c>
      <c r="P559" s="69">
        <v>0</v>
      </c>
      <c r="Q559" s="9">
        <v>15000</v>
      </c>
      <c r="R559" s="21">
        <v>15000</v>
      </c>
      <c r="S559" s="21">
        <v>0</v>
      </c>
      <c r="T559" s="21">
        <v>0</v>
      </c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</row>
    <row r="560" spans="1:144" s="21" customFormat="1" ht="18" customHeight="1" hidden="1">
      <c r="A560" s="22"/>
      <c r="B560" s="23" t="s">
        <v>154</v>
      </c>
      <c r="C560" s="23"/>
      <c r="D560" s="24" t="s">
        <v>240</v>
      </c>
      <c r="E560" s="24"/>
      <c r="F560" s="24"/>
      <c r="G560" s="24">
        <f aca="true" t="shared" si="76" ref="G560:L560">G561</f>
        <v>125000</v>
      </c>
      <c r="H560" s="24">
        <f t="shared" si="76"/>
        <v>125000</v>
      </c>
      <c r="I560" s="24">
        <f t="shared" si="76"/>
        <v>0</v>
      </c>
      <c r="J560" s="24">
        <f t="shared" si="76"/>
        <v>0</v>
      </c>
      <c r="K560" s="24">
        <f t="shared" si="76"/>
        <v>0</v>
      </c>
      <c r="L560" s="24">
        <f t="shared" si="76"/>
        <v>125000</v>
      </c>
      <c r="M560" s="69">
        <v>0</v>
      </c>
      <c r="N560" s="69">
        <v>0</v>
      </c>
      <c r="O560" s="69">
        <v>0</v>
      </c>
      <c r="P560" s="69">
        <v>0</v>
      </c>
      <c r="Q560" s="9">
        <v>0</v>
      </c>
      <c r="S560" s="21">
        <v>0</v>
      </c>
      <c r="T560" s="21">
        <v>0</v>
      </c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</row>
    <row r="561" spans="1:144" s="21" customFormat="1" ht="51" hidden="1">
      <c r="A561" s="22"/>
      <c r="B561" s="23"/>
      <c r="C561" s="23" t="s">
        <v>105</v>
      </c>
      <c r="D561" s="24" t="s">
        <v>158</v>
      </c>
      <c r="E561" s="24"/>
      <c r="F561" s="24"/>
      <c r="G561" s="9">
        <v>125000</v>
      </c>
      <c r="H561" s="9">
        <v>125000</v>
      </c>
      <c r="I561" s="9">
        <v>0</v>
      </c>
      <c r="J561" s="9">
        <v>0</v>
      </c>
      <c r="K561" s="9">
        <v>0</v>
      </c>
      <c r="L561" s="9">
        <v>125000</v>
      </c>
      <c r="M561" s="69">
        <v>0</v>
      </c>
      <c r="N561" s="69">
        <v>0</v>
      </c>
      <c r="O561" s="69">
        <v>0</v>
      </c>
      <c r="P561" s="69">
        <v>0</v>
      </c>
      <c r="Q561" s="9">
        <v>0</v>
      </c>
      <c r="R561" s="21">
        <v>0</v>
      </c>
      <c r="S561" s="21">
        <v>0</v>
      </c>
      <c r="T561" s="21">
        <v>0</v>
      </c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</row>
    <row r="562" spans="1:144" s="68" customFormat="1" ht="25.5" customHeight="1">
      <c r="A562" s="263" t="s">
        <v>47</v>
      </c>
      <c r="B562" s="263"/>
      <c r="C562" s="263"/>
      <c r="D562" s="263"/>
      <c r="E562" s="110">
        <f>E542+E530+E479+E449+E420+E349+E321+E192+E188+E181+E173+E147+E141+E76+E66+E45+E25+E18+E8</f>
        <v>80266</v>
      </c>
      <c r="F562" s="110">
        <f aca="true" t="shared" si="77" ref="F562:T562">F542+F530+F479+F449+F420+F349+F321+F192+F188+F181+F173+F147+F141+F76+F66+F45+F25+F18+F8</f>
        <v>39261</v>
      </c>
      <c r="G562" s="110">
        <f t="shared" si="77"/>
        <v>17478288</v>
      </c>
      <c r="H562" s="110">
        <f t="shared" si="77"/>
        <v>14358373</v>
      </c>
      <c r="I562" s="110">
        <f t="shared" si="77"/>
        <v>9953208</v>
      </c>
      <c r="J562" s="110">
        <f t="shared" si="77"/>
        <v>6938290</v>
      </c>
      <c r="K562" s="110">
        <f t="shared" si="77"/>
        <v>3014918</v>
      </c>
      <c r="L562" s="110">
        <f t="shared" si="77"/>
        <v>667951</v>
      </c>
      <c r="M562" s="110">
        <f t="shared" si="77"/>
        <v>3477832</v>
      </c>
      <c r="N562" s="110">
        <f t="shared" si="77"/>
        <v>166223</v>
      </c>
      <c r="O562" s="110">
        <f t="shared" si="77"/>
        <v>27923</v>
      </c>
      <c r="P562" s="110">
        <f t="shared" si="77"/>
        <v>65236</v>
      </c>
      <c r="Q562" s="110">
        <f t="shared" si="77"/>
        <v>3119915</v>
      </c>
      <c r="R562" s="110">
        <f t="shared" si="77"/>
        <v>3119915</v>
      </c>
      <c r="S562" s="110">
        <f t="shared" si="77"/>
        <v>2485368</v>
      </c>
      <c r="T562" s="110">
        <f t="shared" si="77"/>
        <v>0</v>
      </c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  <c r="CF562" s="75"/>
      <c r="CG562" s="75"/>
      <c r="CH562" s="75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</row>
    <row r="563" ht="12.75">
      <c r="Q563" s="10"/>
    </row>
    <row r="564" ht="12.75">
      <c r="Q564" s="10"/>
    </row>
    <row r="565" spans="7:17" ht="12.75">
      <c r="G565" s="89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7:17" ht="12.75">
      <c r="G566" s="89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7:17" ht="12.75">
      <c r="G567" s="89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7:17" ht="12.75">
      <c r="G568" s="89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7:17" ht="12.75">
      <c r="G569" s="89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7:17" ht="12.75">
      <c r="G570" s="89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7:17" ht="12.75">
      <c r="G571" s="89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7:17" ht="12.75">
      <c r="G572" s="89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7:17" ht="12.75">
      <c r="G573" s="89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7:17" ht="12.75">
      <c r="G574" s="89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7:17" ht="12.75">
      <c r="G575" s="89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7:17" ht="13.5" customHeight="1">
      <c r="G576" s="89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7:17" ht="12.75">
      <c r="G577" s="89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7:17" ht="12.75">
      <c r="G578" s="89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7:17" ht="12.75">
      <c r="G579" s="89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7:17" ht="12.75">
      <c r="G580" s="89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7:17" ht="12.75">
      <c r="G581" s="89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7:17" ht="12.75">
      <c r="G582" s="89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7:17" ht="12.75">
      <c r="G583" s="89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7:17" ht="12.75">
      <c r="G584" s="89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7:17" ht="12.75">
      <c r="G585" s="89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7:17" ht="12.75">
      <c r="G586" s="89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7:17" ht="12.75">
      <c r="G587" s="89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7:17" ht="12.75">
      <c r="G588" s="89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7:17" ht="12.75">
      <c r="G589" s="89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7:17" ht="12.75">
      <c r="G590" s="89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7:17" ht="12.75">
      <c r="G591" s="89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7:17" ht="12.75">
      <c r="G592" s="89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7:17" ht="12.75">
      <c r="G593" s="89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7:17" ht="12.75">
      <c r="G594" s="89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7:17" ht="12.75">
      <c r="G595" s="89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7:17" ht="12.75">
      <c r="G596" s="89"/>
      <c r="H596" s="10"/>
      <c r="I596" s="10"/>
      <c r="J596" s="10"/>
      <c r="K596" s="10"/>
      <c r="L596" s="10"/>
      <c r="M596" s="10"/>
      <c r="N596" s="10"/>
      <c r="O596" s="10"/>
      <c r="P596" s="10"/>
      <c r="Q596" s="77"/>
    </row>
    <row r="597" spans="7:16" ht="12.75">
      <c r="G597" s="89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7:16" ht="12.75">
      <c r="G598" s="89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7:16" ht="12.75">
      <c r="G599" s="89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7:16" ht="12.75">
      <c r="G600" s="89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7:16" ht="12.75">
      <c r="G601" s="89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7:16" ht="12.75">
      <c r="G602" s="89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7:16" ht="12.75">
      <c r="G603" s="89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7:16" ht="12.75">
      <c r="G604" s="89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7:16" ht="12.75">
      <c r="G605" s="89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7:16" ht="12.75">
      <c r="G606" s="89"/>
      <c r="H606" s="10"/>
      <c r="I606" s="10"/>
      <c r="J606" s="10"/>
      <c r="K606" s="10"/>
      <c r="L606" s="10"/>
      <c r="M606" s="10"/>
      <c r="N606" s="10"/>
      <c r="O606" s="10"/>
      <c r="P606" s="10"/>
    </row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</sheetData>
  <sheetProtection/>
  <autoFilter ref="C1:C606"/>
  <mergeCells count="24">
    <mergeCell ref="R4:T4"/>
    <mergeCell ref="H3:T3"/>
    <mergeCell ref="N5:N6"/>
    <mergeCell ref="O5:O6"/>
    <mergeCell ref="P5:P6"/>
    <mergeCell ref="R5:R6"/>
    <mergeCell ref="T5:T6"/>
    <mergeCell ref="Q4:Q6"/>
    <mergeCell ref="A1:Q1"/>
    <mergeCell ref="A3:A6"/>
    <mergeCell ref="B3:B6"/>
    <mergeCell ref="C3:C6"/>
    <mergeCell ref="D3:D6"/>
    <mergeCell ref="G3:G6"/>
    <mergeCell ref="H4:H6"/>
    <mergeCell ref="E3:E6"/>
    <mergeCell ref="F3:F6"/>
    <mergeCell ref="A562:D562"/>
    <mergeCell ref="A8:A10"/>
    <mergeCell ref="I4:P4"/>
    <mergeCell ref="J5:K5"/>
    <mergeCell ref="I5:I6"/>
    <mergeCell ref="L5:L6"/>
    <mergeCell ref="M5:M6"/>
  </mergeCells>
  <printOptions/>
  <pageMargins left="0.4724409448818898" right="0.5118110236220472" top="0.7874015748031497" bottom="0.4724409448818898" header="0.4330708661417323" footer="0.31496062992125984"/>
  <pageSetup fitToHeight="0" fitToWidth="1" horizontalDpi="600" verticalDpi="600" orientation="landscape" paperSize="9" scale="65" r:id="rId3"/>
  <headerFooter alignWithMargins="0">
    <oddHeader xml:space="preserve">&amp;R&amp;"Arial,Pogrubiony"&amp;12Załącznik Nr 2&amp;"Arial,Normalny" do zarządzenia Nr 29/2011  Burmistrza Miasta Radziejów z dnia 29 marca 2011 roku 
w sprawie zmian w  budżecie  Miasta Radziejów na 2011 rok </oddHeader>
    <oddFooter>&amp;C&amp;P</oddFooter>
  </headerFooter>
  <rowBreaks count="1" manualBreakCount="1">
    <brk id="5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112" customWidth="1"/>
  </cols>
  <sheetData>
    <row r="1" spans="1:10" ht="38.25" customHeight="1">
      <c r="A1" s="283" t="s">
        <v>255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2.75">
      <c r="A2" s="2"/>
      <c r="B2" s="2"/>
      <c r="C2" s="2"/>
      <c r="D2" s="2"/>
      <c r="E2" s="2"/>
      <c r="F2" s="2"/>
      <c r="J2" s="3" t="s">
        <v>162</v>
      </c>
    </row>
    <row r="3" spans="1:10" ht="12.75">
      <c r="A3" s="284" t="s">
        <v>0</v>
      </c>
      <c r="B3" s="285" t="s">
        <v>41</v>
      </c>
      <c r="C3" s="285" t="s">
        <v>1</v>
      </c>
      <c r="D3" s="288" t="s">
        <v>241</v>
      </c>
      <c r="E3" s="288" t="s">
        <v>242</v>
      </c>
      <c r="F3" s="288" t="s">
        <v>44</v>
      </c>
      <c r="G3" s="288"/>
      <c r="H3" s="288"/>
      <c r="I3" s="288"/>
      <c r="J3" s="288"/>
    </row>
    <row r="4" spans="1:10" ht="12.75">
      <c r="A4" s="284"/>
      <c r="B4" s="286"/>
      <c r="C4" s="286"/>
      <c r="D4" s="284"/>
      <c r="E4" s="288"/>
      <c r="F4" s="288" t="s">
        <v>243</v>
      </c>
      <c r="G4" s="288" t="s">
        <v>46</v>
      </c>
      <c r="H4" s="288"/>
      <c r="I4" s="288"/>
      <c r="J4" s="288" t="s">
        <v>244</v>
      </c>
    </row>
    <row r="5" spans="1:10" ht="25.5">
      <c r="A5" s="284"/>
      <c r="B5" s="287"/>
      <c r="C5" s="287"/>
      <c r="D5" s="284"/>
      <c r="E5" s="288"/>
      <c r="F5" s="288"/>
      <c r="G5" s="79" t="s">
        <v>245</v>
      </c>
      <c r="H5" s="79" t="s">
        <v>246</v>
      </c>
      <c r="I5" s="79" t="s">
        <v>247</v>
      </c>
      <c r="J5" s="288"/>
    </row>
    <row r="6" spans="1:1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8" customHeight="1">
      <c r="A7" s="113">
        <v>750</v>
      </c>
      <c r="B7" s="114"/>
      <c r="C7" s="114"/>
      <c r="D7" s="115">
        <f>SUM(D8,D16)</f>
        <v>91005</v>
      </c>
      <c r="E7" s="115">
        <f aca="true" t="shared" si="0" ref="E7:J7">SUM(E8,E16)</f>
        <v>91005</v>
      </c>
      <c r="F7" s="115">
        <f t="shared" si="0"/>
        <v>91005</v>
      </c>
      <c r="G7" s="115">
        <f t="shared" si="0"/>
        <v>67720</v>
      </c>
      <c r="H7" s="115">
        <f t="shared" si="0"/>
        <v>11397</v>
      </c>
      <c r="I7" s="115">
        <f t="shared" si="0"/>
        <v>0</v>
      </c>
      <c r="J7" s="115">
        <f t="shared" si="0"/>
        <v>0</v>
      </c>
    </row>
    <row r="8" spans="1:26" s="120" customFormat="1" ht="18" customHeight="1">
      <c r="A8" s="117"/>
      <c r="B8" s="118">
        <v>75011</v>
      </c>
      <c r="C8" s="118"/>
      <c r="D8" s="119">
        <f>SUM(D9)</f>
        <v>80700</v>
      </c>
      <c r="E8" s="119">
        <f aca="true" t="shared" si="1" ref="E8:J8">SUM(E10:E15)</f>
        <v>80700</v>
      </c>
      <c r="F8" s="119">
        <f t="shared" si="1"/>
        <v>80700</v>
      </c>
      <c r="G8" s="119">
        <f t="shared" si="1"/>
        <v>66040</v>
      </c>
      <c r="H8" s="119">
        <f t="shared" si="1"/>
        <v>9972</v>
      </c>
      <c r="I8" s="119">
        <f t="shared" si="1"/>
        <v>0</v>
      </c>
      <c r="J8" s="119">
        <f t="shared" si="1"/>
        <v>0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s="120" customFormat="1" ht="18" customHeight="1">
      <c r="A9" s="117"/>
      <c r="B9" s="118"/>
      <c r="C9" s="118">
        <v>2010</v>
      </c>
      <c r="D9" s="119">
        <v>80700</v>
      </c>
      <c r="E9" s="119"/>
      <c r="F9" s="119"/>
      <c r="G9" s="119"/>
      <c r="H9" s="119"/>
      <c r="I9" s="119"/>
      <c r="J9" s="119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20" customFormat="1" ht="18" customHeight="1">
      <c r="A10" s="117"/>
      <c r="B10" s="118"/>
      <c r="C10" s="118">
        <v>4010</v>
      </c>
      <c r="D10" s="119"/>
      <c r="E10" s="119">
        <v>60940</v>
      </c>
      <c r="F10" s="119">
        <v>60940</v>
      </c>
      <c r="G10" s="119">
        <v>60940</v>
      </c>
      <c r="H10" s="119">
        <v>0</v>
      </c>
      <c r="I10" s="119">
        <v>0</v>
      </c>
      <c r="J10" s="119">
        <v>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s="120" customFormat="1" ht="18" customHeight="1">
      <c r="A11" s="117"/>
      <c r="B11" s="118"/>
      <c r="C11" s="118">
        <v>4040</v>
      </c>
      <c r="D11" s="119"/>
      <c r="E11" s="121">
        <v>5100</v>
      </c>
      <c r="F11" s="121">
        <v>5100</v>
      </c>
      <c r="G11" s="121">
        <v>5100</v>
      </c>
      <c r="H11" s="119">
        <v>0</v>
      </c>
      <c r="I11" s="119">
        <v>0</v>
      </c>
      <c r="J11" s="119">
        <v>0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s="120" customFormat="1" ht="18" customHeight="1">
      <c r="A12" s="117"/>
      <c r="B12" s="118"/>
      <c r="C12" s="118">
        <v>4110</v>
      </c>
      <c r="D12" s="119"/>
      <c r="E12" s="119">
        <v>9972</v>
      </c>
      <c r="F12" s="119">
        <v>9972</v>
      </c>
      <c r="G12" s="119">
        <v>0</v>
      </c>
      <c r="H12" s="119">
        <v>9972</v>
      </c>
      <c r="I12" s="119">
        <v>0</v>
      </c>
      <c r="J12" s="119">
        <v>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s="120" customFormat="1" ht="18" customHeight="1">
      <c r="A13" s="117"/>
      <c r="B13" s="118"/>
      <c r="C13" s="118">
        <v>4210</v>
      </c>
      <c r="D13" s="119"/>
      <c r="E13" s="119">
        <v>1000</v>
      </c>
      <c r="F13" s="119">
        <v>1000</v>
      </c>
      <c r="G13" s="119">
        <v>0</v>
      </c>
      <c r="H13" s="119">
        <v>0</v>
      </c>
      <c r="I13" s="119">
        <v>0</v>
      </c>
      <c r="J13" s="119">
        <v>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s="120" customFormat="1" ht="18" customHeight="1">
      <c r="A14" s="117"/>
      <c r="B14" s="118"/>
      <c r="C14" s="118">
        <v>4300</v>
      </c>
      <c r="D14" s="119"/>
      <c r="E14" s="119">
        <v>1580</v>
      </c>
      <c r="F14" s="119">
        <v>1580</v>
      </c>
      <c r="G14" s="119">
        <v>0</v>
      </c>
      <c r="H14" s="119">
        <v>0</v>
      </c>
      <c r="I14" s="119">
        <v>0</v>
      </c>
      <c r="J14" s="119">
        <v>0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s="120" customFormat="1" ht="18" customHeight="1">
      <c r="A15" s="117"/>
      <c r="B15" s="118"/>
      <c r="C15" s="118">
        <v>4440</v>
      </c>
      <c r="D15" s="119"/>
      <c r="E15" s="119">
        <v>2108</v>
      </c>
      <c r="F15" s="119">
        <v>2108</v>
      </c>
      <c r="G15" s="119">
        <v>0</v>
      </c>
      <c r="H15" s="119">
        <v>0</v>
      </c>
      <c r="I15" s="119">
        <v>0</v>
      </c>
      <c r="J15" s="119">
        <v>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s="120" customFormat="1" ht="18" customHeight="1">
      <c r="A16" s="117"/>
      <c r="B16" s="118">
        <v>75056</v>
      </c>
      <c r="C16" s="118"/>
      <c r="D16" s="119">
        <f>SUM(D17:D22)</f>
        <v>10305</v>
      </c>
      <c r="E16" s="119">
        <f aca="true" t="shared" si="2" ref="E16:J16">SUM(E17:E22)</f>
        <v>10305</v>
      </c>
      <c r="F16" s="119">
        <f t="shared" si="2"/>
        <v>10305</v>
      </c>
      <c r="G16" s="119">
        <f t="shared" si="2"/>
        <v>1680</v>
      </c>
      <c r="H16" s="119">
        <f t="shared" si="2"/>
        <v>1425</v>
      </c>
      <c r="I16" s="119">
        <f t="shared" si="2"/>
        <v>0</v>
      </c>
      <c r="J16" s="119">
        <f t="shared" si="2"/>
        <v>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s="120" customFormat="1" ht="18" customHeight="1">
      <c r="A17" s="117"/>
      <c r="B17" s="118"/>
      <c r="C17" s="118">
        <v>2010</v>
      </c>
      <c r="D17" s="119">
        <v>10305</v>
      </c>
      <c r="E17" s="119"/>
      <c r="F17" s="119"/>
      <c r="G17" s="119"/>
      <c r="H17" s="119"/>
      <c r="I17" s="119"/>
      <c r="J17" s="119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s="120" customFormat="1" ht="18" customHeight="1">
      <c r="A18" s="117"/>
      <c r="B18" s="118"/>
      <c r="C18" s="118">
        <v>3020</v>
      </c>
      <c r="D18" s="119"/>
      <c r="E18" s="119">
        <v>6400</v>
      </c>
      <c r="F18" s="119">
        <v>6400</v>
      </c>
      <c r="G18" s="119">
        <v>0</v>
      </c>
      <c r="H18" s="119">
        <v>0</v>
      </c>
      <c r="I18" s="119">
        <v>0</v>
      </c>
      <c r="J18" s="119">
        <v>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s="120" customFormat="1" ht="18" customHeight="1">
      <c r="A19" s="117"/>
      <c r="B19" s="118"/>
      <c r="C19" s="118">
        <v>4110</v>
      </c>
      <c r="D19" s="119"/>
      <c r="E19" s="119">
        <v>1227</v>
      </c>
      <c r="F19" s="119">
        <v>1227</v>
      </c>
      <c r="G19" s="119">
        <v>0</v>
      </c>
      <c r="H19" s="119">
        <v>1227</v>
      </c>
      <c r="I19" s="119">
        <v>0</v>
      </c>
      <c r="J19" s="119">
        <v>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s="120" customFormat="1" ht="18" customHeight="1">
      <c r="A20" s="117"/>
      <c r="B20" s="118"/>
      <c r="C20" s="118">
        <v>4120</v>
      </c>
      <c r="D20" s="119"/>
      <c r="E20" s="119">
        <v>198</v>
      </c>
      <c r="F20" s="119">
        <v>198</v>
      </c>
      <c r="G20" s="119">
        <v>0</v>
      </c>
      <c r="H20" s="119">
        <v>198</v>
      </c>
      <c r="I20" s="119">
        <v>0</v>
      </c>
      <c r="J20" s="119">
        <v>0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s="120" customFormat="1" ht="18" customHeight="1">
      <c r="A21" s="117"/>
      <c r="B21" s="118"/>
      <c r="C21" s="118">
        <v>4170</v>
      </c>
      <c r="D21" s="119"/>
      <c r="E21" s="119">
        <v>1680</v>
      </c>
      <c r="F21" s="119">
        <v>1680</v>
      </c>
      <c r="G21" s="119">
        <v>1680</v>
      </c>
      <c r="H21" s="119">
        <v>0</v>
      </c>
      <c r="I21" s="119">
        <v>0</v>
      </c>
      <c r="J21" s="119">
        <v>0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s="120" customFormat="1" ht="18" customHeight="1">
      <c r="A22" s="117"/>
      <c r="B22" s="118"/>
      <c r="C22" s="118">
        <v>4210</v>
      </c>
      <c r="D22" s="119"/>
      <c r="E22" s="119">
        <v>800</v>
      </c>
      <c r="F22" s="119">
        <v>800</v>
      </c>
      <c r="G22" s="119">
        <v>0</v>
      </c>
      <c r="H22" s="119">
        <v>0</v>
      </c>
      <c r="I22" s="119">
        <v>0</v>
      </c>
      <c r="J22" s="119">
        <v>0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s="120" customFormat="1" ht="18" customHeight="1">
      <c r="A23" s="122">
        <v>751</v>
      </c>
      <c r="B23" s="123"/>
      <c r="C23" s="123"/>
      <c r="D23" s="116">
        <v>1150</v>
      </c>
      <c r="E23" s="116">
        <f aca="true" t="shared" si="3" ref="E23:J23">SUM(E26:E28)</f>
        <v>1150</v>
      </c>
      <c r="F23" s="116">
        <f t="shared" si="3"/>
        <v>1150</v>
      </c>
      <c r="G23" s="124">
        <f t="shared" si="3"/>
        <v>960</v>
      </c>
      <c r="H23" s="124">
        <f t="shared" si="3"/>
        <v>146</v>
      </c>
      <c r="I23" s="124">
        <f t="shared" si="3"/>
        <v>0</v>
      </c>
      <c r="J23" s="124">
        <f t="shared" si="3"/>
        <v>0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s="120" customFormat="1" ht="18" customHeight="1">
      <c r="A24" s="125"/>
      <c r="B24" s="126">
        <v>75101</v>
      </c>
      <c r="C24" s="126"/>
      <c r="D24" s="119">
        <v>1150</v>
      </c>
      <c r="E24" s="119">
        <f aca="true" t="shared" si="4" ref="E24:J24">SUM(E26:E28)</f>
        <v>1150</v>
      </c>
      <c r="F24" s="119">
        <f t="shared" si="4"/>
        <v>1150</v>
      </c>
      <c r="G24" s="127">
        <f t="shared" si="4"/>
        <v>960</v>
      </c>
      <c r="H24" s="127">
        <f t="shared" si="4"/>
        <v>146</v>
      </c>
      <c r="I24" s="127">
        <f t="shared" si="4"/>
        <v>0</v>
      </c>
      <c r="J24" s="127">
        <f t="shared" si="4"/>
        <v>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s="120" customFormat="1" ht="18" customHeight="1">
      <c r="A25" s="125"/>
      <c r="B25" s="126"/>
      <c r="C25" s="126">
        <v>2010</v>
      </c>
      <c r="D25" s="119">
        <v>1150</v>
      </c>
      <c r="E25" s="119"/>
      <c r="F25" s="119"/>
      <c r="G25" s="127"/>
      <c r="H25" s="127"/>
      <c r="I25" s="127"/>
      <c r="J25" s="127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s="120" customFormat="1" ht="18" customHeight="1">
      <c r="A26" s="125"/>
      <c r="B26" s="126"/>
      <c r="C26" s="126" t="s">
        <v>103</v>
      </c>
      <c r="D26" s="127"/>
      <c r="E26" s="127">
        <v>960</v>
      </c>
      <c r="F26" s="127">
        <v>960</v>
      </c>
      <c r="G26" s="127">
        <v>960</v>
      </c>
      <c r="H26" s="127">
        <v>0</v>
      </c>
      <c r="I26" s="127">
        <v>0</v>
      </c>
      <c r="J26" s="127">
        <v>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s="120" customFormat="1" ht="18" customHeight="1">
      <c r="A27" s="125"/>
      <c r="B27" s="126"/>
      <c r="C27" s="126">
        <v>4110</v>
      </c>
      <c r="D27" s="127"/>
      <c r="E27" s="127">
        <v>146</v>
      </c>
      <c r="F27" s="127">
        <v>146</v>
      </c>
      <c r="G27" s="127">
        <v>0</v>
      </c>
      <c r="H27" s="127">
        <v>146</v>
      </c>
      <c r="I27" s="127">
        <v>0</v>
      </c>
      <c r="J27" s="127">
        <v>0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s="120" customFormat="1" ht="18" customHeight="1">
      <c r="A28" s="125"/>
      <c r="B28" s="126"/>
      <c r="C28" s="126">
        <v>4300</v>
      </c>
      <c r="D28" s="127"/>
      <c r="E28" s="127">
        <v>44</v>
      </c>
      <c r="F28" s="127">
        <v>44</v>
      </c>
      <c r="G28" s="127">
        <v>0</v>
      </c>
      <c r="H28" s="127">
        <v>0</v>
      </c>
      <c r="I28" s="127">
        <v>0</v>
      </c>
      <c r="J28" s="127">
        <v>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s="130" customFormat="1" ht="18" customHeight="1">
      <c r="A29" s="128">
        <v>852</v>
      </c>
      <c r="B29" s="124"/>
      <c r="C29" s="124"/>
      <c r="D29" s="116">
        <f aca="true" t="shared" si="5" ref="D29:J29">SUM(D30,D46,D43)</f>
        <v>2886000</v>
      </c>
      <c r="E29" s="116">
        <f t="shared" si="5"/>
        <v>2886000</v>
      </c>
      <c r="F29" s="116">
        <f t="shared" si="5"/>
        <v>2886000</v>
      </c>
      <c r="G29" s="116">
        <f t="shared" si="5"/>
        <v>85453</v>
      </c>
      <c r="H29" s="116">
        <f t="shared" si="5"/>
        <v>97046</v>
      </c>
      <c r="I29" s="116">
        <f t="shared" si="5"/>
        <v>2680049</v>
      </c>
      <c r="J29" s="116">
        <f t="shared" si="5"/>
        <v>0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s="120" customFormat="1" ht="18" customHeight="1">
      <c r="A30" s="127"/>
      <c r="B30" s="118" t="s">
        <v>27</v>
      </c>
      <c r="C30" s="118"/>
      <c r="D30" s="119">
        <f aca="true" t="shared" si="6" ref="D30:J30">SUM(D31:D42)</f>
        <v>2848000</v>
      </c>
      <c r="E30" s="119">
        <f t="shared" si="6"/>
        <v>2848000</v>
      </c>
      <c r="F30" s="119">
        <f t="shared" si="6"/>
        <v>2848000</v>
      </c>
      <c r="G30" s="119">
        <f t="shared" si="6"/>
        <v>63953</v>
      </c>
      <c r="H30" s="119">
        <f t="shared" si="6"/>
        <v>95546</v>
      </c>
      <c r="I30" s="119">
        <f t="shared" si="6"/>
        <v>2680049</v>
      </c>
      <c r="J30" s="119">
        <f t="shared" si="6"/>
        <v>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s="5" customFormat="1" ht="18" customHeight="1">
      <c r="A31" s="119"/>
      <c r="B31" s="117"/>
      <c r="C31" s="118">
        <v>2010</v>
      </c>
      <c r="D31" s="119">
        <v>2848000</v>
      </c>
      <c r="E31" s="119"/>
      <c r="F31" s="119"/>
      <c r="G31" s="119"/>
      <c r="H31" s="119"/>
      <c r="I31" s="119"/>
      <c r="J31" s="119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s="5" customFormat="1" ht="18" customHeight="1">
      <c r="A32" s="119"/>
      <c r="B32" s="117"/>
      <c r="C32" s="118">
        <v>3110</v>
      </c>
      <c r="D32" s="119"/>
      <c r="E32" s="119">
        <v>2680049</v>
      </c>
      <c r="F32" s="119">
        <v>2680049</v>
      </c>
      <c r="G32" s="119">
        <v>0</v>
      </c>
      <c r="H32" s="119">
        <v>0</v>
      </c>
      <c r="I32" s="119">
        <v>2680049</v>
      </c>
      <c r="J32" s="119">
        <v>0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s="5" customFormat="1" ht="18" customHeight="1">
      <c r="A33" s="119"/>
      <c r="B33" s="117"/>
      <c r="C33" s="118" t="s">
        <v>103</v>
      </c>
      <c r="D33" s="119"/>
      <c r="E33" s="119">
        <v>58930</v>
      </c>
      <c r="F33" s="119">
        <v>58930</v>
      </c>
      <c r="G33" s="119">
        <v>58930</v>
      </c>
      <c r="H33" s="119">
        <v>0</v>
      </c>
      <c r="I33" s="119">
        <v>0</v>
      </c>
      <c r="J33" s="119">
        <v>0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s="5" customFormat="1" ht="18" customHeight="1">
      <c r="A34" s="119"/>
      <c r="B34" s="117"/>
      <c r="C34" s="118" t="s">
        <v>126</v>
      </c>
      <c r="D34" s="119"/>
      <c r="E34" s="119">
        <v>5023</v>
      </c>
      <c r="F34" s="119">
        <v>5023</v>
      </c>
      <c r="G34" s="119">
        <v>5023</v>
      </c>
      <c r="H34" s="119">
        <v>0</v>
      </c>
      <c r="I34" s="119">
        <v>0</v>
      </c>
      <c r="J34" s="119">
        <v>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s="5" customFormat="1" ht="18" customHeight="1">
      <c r="A35" s="119"/>
      <c r="B35" s="117"/>
      <c r="C35" s="118" t="s">
        <v>52</v>
      </c>
      <c r="D35" s="119"/>
      <c r="E35" s="119">
        <v>94090</v>
      </c>
      <c r="F35" s="119">
        <v>94090</v>
      </c>
      <c r="G35" s="119">
        <v>0</v>
      </c>
      <c r="H35" s="119">
        <v>94090</v>
      </c>
      <c r="I35" s="119">
        <v>0</v>
      </c>
      <c r="J35" s="119">
        <v>0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s="5" customFormat="1" ht="18" customHeight="1">
      <c r="A36" s="119"/>
      <c r="B36" s="117"/>
      <c r="C36" s="118" t="s">
        <v>53</v>
      </c>
      <c r="D36" s="119"/>
      <c r="E36" s="119">
        <v>1456</v>
      </c>
      <c r="F36" s="119">
        <v>1456</v>
      </c>
      <c r="G36" s="119">
        <v>0</v>
      </c>
      <c r="H36" s="119">
        <v>1456</v>
      </c>
      <c r="I36" s="119">
        <v>0</v>
      </c>
      <c r="J36" s="119">
        <v>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s="5" customFormat="1" ht="18" customHeight="1">
      <c r="A37" s="119"/>
      <c r="B37" s="117"/>
      <c r="C37" s="118" t="s">
        <v>73</v>
      </c>
      <c r="D37" s="119"/>
      <c r="E37" s="119">
        <v>1503</v>
      </c>
      <c r="F37" s="119">
        <v>1503</v>
      </c>
      <c r="G37" s="119">
        <v>0</v>
      </c>
      <c r="H37" s="119">
        <v>0</v>
      </c>
      <c r="I37" s="119">
        <v>0</v>
      </c>
      <c r="J37" s="119">
        <v>0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s="5" customFormat="1" ht="18" customHeight="1">
      <c r="A38" s="119"/>
      <c r="B38" s="117"/>
      <c r="C38" s="118">
        <v>4270</v>
      </c>
      <c r="D38" s="119"/>
      <c r="E38" s="119">
        <v>300</v>
      </c>
      <c r="F38" s="119">
        <v>300</v>
      </c>
      <c r="G38" s="119">
        <v>0</v>
      </c>
      <c r="H38" s="119">
        <v>0</v>
      </c>
      <c r="I38" s="119">
        <v>0</v>
      </c>
      <c r="J38" s="119">
        <v>0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s="5" customFormat="1" ht="18" customHeight="1">
      <c r="A39" s="119"/>
      <c r="B39" s="117"/>
      <c r="C39" s="118">
        <v>4280</v>
      </c>
      <c r="D39" s="119"/>
      <c r="E39" s="119">
        <v>100</v>
      </c>
      <c r="F39" s="119">
        <v>100</v>
      </c>
      <c r="G39" s="119">
        <v>0</v>
      </c>
      <c r="H39" s="119">
        <v>0</v>
      </c>
      <c r="I39" s="119">
        <v>0</v>
      </c>
      <c r="J39" s="119">
        <v>0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s="5" customFormat="1" ht="18" customHeight="1">
      <c r="A40" s="119"/>
      <c r="B40" s="117"/>
      <c r="C40" s="118" t="s">
        <v>70</v>
      </c>
      <c r="D40" s="119"/>
      <c r="E40" s="119">
        <v>2664</v>
      </c>
      <c r="F40" s="119">
        <v>2664</v>
      </c>
      <c r="G40" s="119">
        <v>0</v>
      </c>
      <c r="H40" s="119">
        <v>0</v>
      </c>
      <c r="I40" s="119">
        <v>0</v>
      </c>
      <c r="J40" s="119">
        <v>0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s="5" customFormat="1" ht="18" customHeight="1">
      <c r="A41" s="119"/>
      <c r="B41" s="117"/>
      <c r="C41" s="118" t="s">
        <v>82</v>
      </c>
      <c r="D41" s="119"/>
      <c r="E41" s="119">
        <v>1560</v>
      </c>
      <c r="F41" s="119">
        <v>1560</v>
      </c>
      <c r="G41" s="119">
        <v>0</v>
      </c>
      <c r="H41" s="119">
        <v>0</v>
      </c>
      <c r="I41" s="119">
        <v>0</v>
      </c>
      <c r="J41" s="119">
        <v>0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s="5" customFormat="1" ht="18" customHeight="1">
      <c r="A42" s="119"/>
      <c r="B42" s="117"/>
      <c r="C42" s="118" t="s">
        <v>127</v>
      </c>
      <c r="D42" s="119"/>
      <c r="E42" s="119">
        <v>2325</v>
      </c>
      <c r="F42" s="119">
        <v>2325</v>
      </c>
      <c r="G42" s="119">
        <v>0</v>
      </c>
      <c r="H42" s="119">
        <v>0</v>
      </c>
      <c r="I42" s="119">
        <v>0</v>
      </c>
      <c r="J42" s="119">
        <v>0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s="5" customFormat="1" ht="18" customHeight="1">
      <c r="A43" s="119"/>
      <c r="B43" s="117">
        <v>85213</v>
      </c>
      <c r="C43" s="118"/>
      <c r="D43" s="119">
        <f>D44+D45</f>
        <v>15000</v>
      </c>
      <c r="E43" s="119">
        <f aca="true" t="shared" si="7" ref="E43:J43">E44+E45</f>
        <v>15000</v>
      </c>
      <c r="F43" s="119">
        <f t="shared" si="7"/>
        <v>15000</v>
      </c>
      <c r="G43" s="119">
        <f t="shared" si="7"/>
        <v>0</v>
      </c>
      <c r="H43" s="119">
        <f t="shared" si="7"/>
        <v>0</v>
      </c>
      <c r="I43" s="119">
        <f t="shared" si="7"/>
        <v>0</v>
      </c>
      <c r="J43" s="119">
        <f t="shared" si="7"/>
        <v>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s="5" customFormat="1" ht="18" customHeight="1">
      <c r="A44" s="119"/>
      <c r="B44" s="117"/>
      <c r="C44" s="118">
        <v>2010</v>
      </c>
      <c r="D44" s="119">
        <v>15000</v>
      </c>
      <c r="E44" s="119"/>
      <c r="F44" s="119"/>
      <c r="G44" s="119"/>
      <c r="H44" s="119"/>
      <c r="I44" s="119"/>
      <c r="J44" s="119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s="5" customFormat="1" ht="18" customHeight="1">
      <c r="A45" s="119"/>
      <c r="B45" s="117"/>
      <c r="C45" s="118">
        <v>4130</v>
      </c>
      <c r="D45" s="119"/>
      <c r="E45" s="119">
        <v>15000</v>
      </c>
      <c r="F45" s="119">
        <v>15000</v>
      </c>
      <c r="G45" s="119">
        <v>0</v>
      </c>
      <c r="H45" s="119">
        <v>0</v>
      </c>
      <c r="I45" s="119">
        <v>0</v>
      </c>
      <c r="J45" s="119">
        <v>0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s="5" customFormat="1" ht="18" customHeight="1">
      <c r="A46" s="119"/>
      <c r="B46" s="132">
        <v>85228</v>
      </c>
      <c r="C46" s="118"/>
      <c r="D46" s="119">
        <f>D47+D48+D49</f>
        <v>23000</v>
      </c>
      <c r="E46" s="119">
        <f aca="true" t="shared" si="8" ref="E46:J46">E47+E48+E49</f>
        <v>23000</v>
      </c>
      <c r="F46" s="119">
        <f t="shared" si="8"/>
        <v>23000</v>
      </c>
      <c r="G46" s="119">
        <f t="shared" si="8"/>
        <v>21500</v>
      </c>
      <c r="H46" s="119">
        <f t="shared" si="8"/>
        <v>1500</v>
      </c>
      <c r="I46" s="119">
        <f t="shared" si="8"/>
        <v>0</v>
      </c>
      <c r="J46" s="119">
        <f t="shared" si="8"/>
        <v>0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s="5" customFormat="1" ht="18" customHeight="1">
      <c r="A47" s="119"/>
      <c r="B47" s="117"/>
      <c r="C47" s="118">
        <v>2010</v>
      </c>
      <c r="D47" s="119">
        <v>23000</v>
      </c>
      <c r="E47" s="119"/>
      <c r="F47" s="119"/>
      <c r="G47" s="119"/>
      <c r="H47" s="119"/>
      <c r="I47" s="119"/>
      <c r="J47" s="119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s="5" customFormat="1" ht="18" customHeight="1">
      <c r="A48" s="119"/>
      <c r="B48" s="117"/>
      <c r="C48" s="118">
        <v>4110</v>
      </c>
      <c r="D48" s="119"/>
      <c r="E48" s="119">
        <v>1500</v>
      </c>
      <c r="F48" s="119">
        <v>1500</v>
      </c>
      <c r="G48" s="119">
        <v>0</v>
      </c>
      <c r="H48" s="119">
        <v>1500</v>
      </c>
      <c r="I48" s="119">
        <v>0</v>
      </c>
      <c r="J48" s="119">
        <v>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s="5" customFormat="1" ht="18" customHeight="1">
      <c r="A49" s="119"/>
      <c r="B49" s="117"/>
      <c r="C49" s="118">
        <v>4170</v>
      </c>
      <c r="D49" s="119"/>
      <c r="E49" s="119">
        <v>21500</v>
      </c>
      <c r="F49" s="119">
        <v>21500</v>
      </c>
      <c r="G49" s="119">
        <v>21500</v>
      </c>
      <c r="H49" s="119">
        <v>0</v>
      </c>
      <c r="I49" s="119">
        <v>0</v>
      </c>
      <c r="J49" s="119">
        <v>0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10" ht="18" customHeight="1">
      <c r="A50" s="289" t="s">
        <v>163</v>
      </c>
      <c r="B50" s="290"/>
      <c r="C50" s="291"/>
      <c r="D50" s="133">
        <f aca="true" t="shared" si="9" ref="D50:J50">SUM(D7,D23,D29)</f>
        <v>2978155</v>
      </c>
      <c r="E50" s="133">
        <f t="shared" si="9"/>
        <v>2978155</v>
      </c>
      <c r="F50" s="133">
        <f t="shared" si="9"/>
        <v>2978155</v>
      </c>
      <c r="G50" s="133">
        <f t="shared" si="9"/>
        <v>154133</v>
      </c>
      <c r="H50" s="133">
        <f t="shared" si="9"/>
        <v>108589</v>
      </c>
      <c r="I50" s="133">
        <f t="shared" si="9"/>
        <v>2680049</v>
      </c>
      <c r="J50" s="134">
        <f t="shared" si="9"/>
        <v>0</v>
      </c>
    </row>
    <row r="51" spans="1:10" ht="18" customHeight="1">
      <c r="A51" s="135"/>
      <c r="B51" s="135"/>
      <c r="C51" s="135"/>
      <c r="D51" s="136"/>
      <c r="E51" s="136"/>
      <c r="F51" s="136"/>
      <c r="G51" s="136"/>
      <c r="H51" s="136"/>
      <c r="I51" s="136"/>
      <c r="J51" s="136"/>
    </row>
    <row r="52" spans="1:10" ht="15">
      <c r="A52" s="135"/>
      <c r="B52" s="135"/>
      <c r="C52" s="135"/>
      <c r="D52" s="136"/>
      <c r="E52" s="136"/>
      <c r="F52" s="136"/>
      <c r="G52" s="136"/>
      <c r="H52" s="136"/>
      <c r="I52" s="136"/>
      <c r="J52" s="136"/>
    </row>
    <row r="53" spans="1:6" ht="12.75">
      <c r="A53" s="2"/>
      <c r="B53" s="2"/>
      <c r="C53" s="2"/>
      <c r="D53" s="2"/>
      <c r="E53" s="2"/>
      <c r="F53" s="2"/>
    </row>
    <row r="54" spans="1:6" ht="15.75">
      <c r="A54" s="137" t="s">
        <v>248</v>
      </c>
      <c r="B54" s="138"/>
      <c r="C54" s="138"/>
      <c r="D54" s="138"/>
      <c r="E54" s="138"/>
      <c r="F54" s="138"/>
    </row>
    <row r="55" spans="1:6" ht="15.75">
      <c r="A55" s="137"/>
      <c r="B55" s="138"/>
      <c r="C55" s="138"/>
      <c r="D55" s="138"/>
      <c r="E55" s="138"/>
      <c r="F55" s="138"/>
    </row>
    <row r="56" spans="1:6" ht="27.75" customHeight="1">
      <c r="A56" s="111" t="s">
        <v>0</v>
      </c>
      <c r="B56" s="111" t="s">
        <v>249</v>
      </c>
      <c r="C56" s="111" t="s">
        <v>250</v>
      </c>
      <c r="D56" s="111" t="s">
        <v>251</v>
      </c>
      <c r="E56" s="292" t="s">
        <v>252</v>
      </c>
      <c r="F56" s="293"/>
    </row>
    <row r="57" spans="1:6" ht="18" customHeight="1">
      <c r="A57" s="139">
        <v>750</v>
      </c>
      <c r="B57" s="139">
        <v>75011</v>
      </c>
      <c r="C57" s="139" t="s">
        <v>253</v>
      </c>
      <c r="D57" s="5">
        <v>200</v>
      </c>
      <c r="E57" s="281">
        <v>10</v>
      </c>
      <c r="F57" s="281"/>
    </row>
    <row r="58" spans="1:6" ht="20.25" customHeight="1">
      <c r="A58" s="139">
        <v>852</v>
      </c>
      <c r="B58" s="139">
        <v>85212</v>
      </c>
      <c r="C58" s="140" t="s">
        <v>254</v>
      </c>
      <c r="D58" s="5">
        <v>35200</v>
      </c>
      <c r="E58" s="282">
        <v>12000</v>
      </c>
      <c r="F58" s="281"/>
    </row>
  </sheetData>
  <sheetProtection/>
  <mergeCells count="14">
    <mergeCell ref="G4:I4"/>
    <mergeCell ref="J4:J5"/>
    <mergeCell ref="A50:C50"/>
    <mergeCell ref="E56:F56"/>
    <mergeCell ref="E57:F57"/>
    <mergeCell ref="E58:F58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984251968503937" right="0.984251968503937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zarządzenia Nr 29/2011 Burmistrza Miasta Radziejów z dnia 29 marca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2011-03-30T10:55:35Z</cp:lastPrinted>
  <dcterms:created xsi:type="dcterms:W3CDTF">2006-11-07T12:52:19Z</dcterms:created>
  <dcterms:modified xsi:type="dcterms:W3CDTF">2011-03-30T11:16:08Z</dcterms:modified>
  <cp:category/>
  <cp:version/>
  <cp:contentType/>
  <cp:contentStatus/>
</cp:coreProperties>
</file>