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'2'!$C$3:$C$582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66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<sst xmlns="http://schemas.openxmlformats.org/spreadsheetml/2006/main" count="1213" uniqueCount="443">
  <si>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</si>
  <si>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</si>
  <si>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</si>
  <si>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</si>
  <si>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</si>
  <si>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</si>
  <si>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</si>
  <si>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</si>
  <si>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</si>
  <si>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</si>
  <si>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</si>
  <si>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</si>
  <si>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</si>
  <si>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</si>
  <si>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</si>
  <si>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</si>
  <si>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</si>
  <si>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</si>
  <si>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</si>
  <si>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</si>
  <si>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</si>
  <si>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</si>
  <si>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</si>
  <si>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</si>
  <si>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</si>
  <si>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</si>
  <si>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</si>
  <si>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</si>
  <si>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</si>
  <si>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</si>
  <si>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</si>
  <si>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</si>
  <si>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</si>
  <si>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</si>
  <si>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</si>
  <si>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</si>
  <si>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</si>
  <si>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</si>
  <si>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</si>
  <si>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</si>
  <si>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</si>
  <si>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</si>
  <si>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</si>
  <si>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</si>
  <si>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</si>
  <si>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</si>
  <si>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</si>
  <si>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</si>
  <si>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</si>
  <si>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</si>
  <si>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</si>
  <si>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</si>
  <si>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</si>
  <si>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</si>
  <si>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</si>
  <si>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</si>
  <si>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</si>
  <si>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</si>
  <si>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</si>
  <si>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</si>
  <si>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</si>
  <si>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</si>
  <si>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</si>
  <si>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</si>
  <si>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</si>
  <si>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</si>
  <si>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</si>
  <si>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</si>
  <si>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</si>
  <si>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</si>
  <si>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</si>
  <si>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</si>
  <si>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</si>
  <si>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</si>
  <si>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</si>
  <si>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</si>
  <si>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</si>
  <si>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</si>
  <si>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</si>
  <si>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</si>
  <si>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</si>
  <si>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</si>
  <si>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</si>
  <si>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</si>
  <si>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</si>
  <si>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</si>
  <si>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</si>
  <si>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</si>
  <si>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</si>
  <si>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</si>
  <si>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</si>
  <si>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</si>
  <si>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</si>
  <si>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</si>
  <si>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</si>
  <si>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</si>
  <si>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</si>
  <si>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</si>
  <si>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</si>
  <si>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</si>
  <si>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</si>
  <si>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</si>
  <si>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</si>
  <si>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</si>
  <si>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</si>
  <si>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</si>
  <si>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</si>
  <si>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</si>
  <si>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</si>
  <si>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</si>
  <si>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</si>
  <si>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</si>
  <si>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</si>
  <si>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</si>
  <si>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</si>
  <si>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</si>
  <si>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</si>
  <si>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</si>
  <si>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</si>
  <si>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</si>
  <si>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</si>
  <si>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</si>
  <si>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</si>
  <si>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</si>
  <si>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</si>
  <si>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</si>
  <si>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</si>
  <si>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</si>
  <si>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</si>
  <si>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</si>
  <si>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</si>
  <si>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</si>
  <si>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</si>
  <si>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</si>
  <si>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</si>
  <si>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</si>
  <si>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</si>
  <si>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</si>
  <si>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</si>
  <si>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</si>
  <si>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</si>
  <si>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</si>
  <si>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</si>
  <si>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</si>
  <si>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</si>
  <si>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</si>
  <si>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</si>
  <si>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</si>
  <si>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</si>
  <si>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</si>
  <si>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</si>
  <si>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</si>
  <si>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</si>
  <si>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</si>
  <si>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</si>
  <si>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</si>
  <si>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</si>
  <si>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</si>
  <si>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</si>
  <si>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</si>
  <si>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</si>
  <si>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</si>
  <si>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</si>
  <si>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</si>
  <si>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</si>
  <si>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</si>
  <si>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</si>
  <si>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</si>
  <si>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</si>
  <si>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</si>
  <si>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</si>
  <si>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</si>
  <si>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</si>
  <si>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</si>
  <si>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</si>
  <si>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</si>
  <si>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</si>
  <si>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</si>
  <si>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</si>
  <si>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</si>
  <si>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</si>
  <si>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</si>
  <si>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</si>
  <si>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</si>
  <si>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</si>
  <si>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</si>
  <si>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</si>
  <si>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</si>
  <si>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</si>
  <si>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</si>
  <si>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</si>
  <si>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</si>
  <si>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</si>
  <si>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</si>
  <si>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</si>
  <si>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</si>
  <si>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</si>
  <si>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</si>
  <si>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</si>
  <si>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</si>
  <si>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</si>
  <si>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</si>
  <si>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</si>
  <si>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</si>
  <si>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</si>
  <si>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</si>
  <si>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</si>
  <si>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</si>
  <si>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</si>
  <si>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</si>
  <si>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</si>
  <si>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</si>
  <si>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</si>
  <si>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</si>
  <si>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</si>
  <si>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</si>
  <si>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</si>
  <si>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</si>
  <si>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</si>
  <si>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</si>
  <si>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</si>
  <si>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</si>
  <si>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</si>
  <si>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</si>
  <si>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</si>
  <si>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</si>
  <si>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</si>
  <si>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</si>
  <si>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</si>
  <si>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</si>
  <si>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</si>
  <si>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</si>
  <si>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</si>
  <si>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</si>
  <si>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</si>
  <si>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</si>
  <si>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</si>
  <si>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</si>
  <si>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</si>
  <si>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</si>
  <si>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</si>
  <si>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</si>
  <si>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</si>
  <si>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</si>
  <si>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</si>
  <si>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</si>
  <si>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</si>
  <si>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</si>
  <si>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</si>
  <si>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</si>
  <si>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</si>
  <si>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</si>
  <si>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</si>
  <si>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</si>
  <si>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</si>
  <si>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</si>
  <si>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</si>
  <si>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</si>
  <si>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</si>
  <si>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</si>
  <si>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</si>
  <si>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</si>
  <si>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</si>
  <si>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</si>
  <si>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</si>
  <si>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</si>
  <si>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</si>
  <si>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</si>
  <si>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</si>
  <si>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</si>
  <si>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</si>
  <si>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</si>
  <si>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</si>
  <si>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</si>
  <si>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</si>
  <si>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</si>
  <si>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</si>
  <si>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</si>
  <si>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</si>
  <si>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</si>
  <si>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</si>
  <si>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</si>
  <si>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</si>
  <si>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</si>
  <si>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</si>
  <si>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</si>
  <si>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</si>
  <si>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</si>
  <si>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</si>
  <si>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</si>
  <si>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</si>
  <si>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</si>
  <si>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</si>
  <si>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</si>
  <si>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</si>
  <si>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</si>
  <si>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</si>
  <si>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</si>
  <si>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</si>
  <si>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</si>
  <si>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</si>
  <si>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</si>
  <si>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</si>
  <si>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</si>
  <si>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</si>
  <si>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</si>
  <si>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</si>
  <si>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</si>
  <si>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</si>
  <si>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</si>
  <si>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</si>
  <si>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</si>
  <si>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</si>
  <si>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</si>
  <si>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</si>
  <si>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</si>
  <si>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</si>
  <si>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</si>
  <si>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</si>
  <si>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</si>
  <si>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</si>
  <si>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</si>
  <si>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</si>
  <si>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</si>
  <si>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</si>
  <si>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</si>
  <si>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</si>
  <si>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</si>
  <si>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</si>
  <si>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</si>
  <si>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</si>
  <si>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</si>
  <si>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</si>
  <si>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</si>
  <si>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</si>
  <si>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</si>
  <si>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</si>
  <si>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</si>
  <si>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</si>
  <si>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</si>
  <si>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</si>
  <si>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</si>
  <si>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</si>
  <si>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</si>
  <si>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</si>
  <si>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</si>
  <si>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</si>
  <si>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</si>
  <si>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</si>
  <si>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</si>
  <si>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</si>
  <si>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</si>
  <si>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</si>
  <si>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</si>
  <si>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</si>
  <si>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</si>
  <si>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</si>
  <si>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</si>
  <si>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</si>
  <si>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</si>
  <si>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</si>
  <si>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</si>
  <si>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</si>
  <si>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</si>
  <si>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</si>
  <si>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</si>
  <si>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</si>
  <si>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</si>
  <si>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</si>
  <si>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</si>
  <si>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</si>
  <si>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</si>
  <si>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</si>
  <si>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</si>
  <si>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</si>
  <si>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</si>
  <si>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</si>
  <si>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</si>
  <si>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</si>
  <si>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</si>
  <si>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</si>
  <si>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</si>
  <si>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</si>
  <si>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</si>
  <si>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</si>
  <si>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</si>
  <si>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</si>
  <si>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</si>
  <si>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</si>
  <si>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</si>
  <si>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</si>
  <si>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</si>
  <si>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</si>
  <si>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</si>
  <si>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</si>
  <si>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</si>
  <si>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</si>
  <si>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</si>
  <si>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</si>
  <si>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</si>
  <si>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</si>
  <si>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</si>
  <si>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</si>
  <si>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</si>
  <si>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</si>
  <si>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</si>
  <si>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</si>
  <si>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</si>
  <si>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</si>
  <si>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</si>
  <si>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</si>
  <si>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</si>
  <si>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</si>
  <si>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</si>
  <si>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</si>
  <si>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</si>
  <si>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</si>
  <si>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</si>
  <si>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</si>
  <si>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</si>
  <si>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</si>
  <si>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</si>
  <si>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</si>
  <si>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</si>
  <si>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</si>
  <si>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</si>
  <si>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</si>
  <si>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</si>
  <si>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</si>
  <si>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</si>
  <si>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Dochody od osób prawnych, osób fiz. i innych jednostek nie posiadających osobowości prawnej oraz wydatki związane z ich poborem</t>
  </si>
  <si>
    <t>0921</t>
  </si>
  <si>
    <t>80195</t>
  </si>
  <si>
    <t>Składki na ubezpieczenie zdrowotne opłacane za osoby pobierające świadczenia z pomocy społecznej, niektóre świadczenia rodzinne oraz za osoby uczestniczące w zajęciach w centrum integracji społecznej</t>
  </si>
  <si>
    <t>Nagrody o charakterze szczególnym nie zaliczane do wynagrodzeń</t>
  </si>
  <si>
    <t>Opłaty na rzecz budżetów  JST</t>
  </si>
  <si>
    <t>Odsetki od nieterminowych wpłat z tytułu pozostałych podatków i opłat</t>
  </si>
  <si>
    <t>wynagrodze-   nia</t>
  </si>
  <si>
    <t>świadczenia na rzecz osób fizycznych</t>
  </si>
  <si>
    <t>Opłaty z tytułu zakupu usług teleko- munikacyjnych świadczonych w ruchomej publicznej sieci telefonicznej</t>
  </si>
  <si>
    <t xml:space="preserve">Opłaty z tytułu zakupu usług telekomunikacyjnych świadczonych w ruchomej publicznej sieci telefonicznej </t>
  </si>
  <si>
    <t>Opłaty z tytułu zakupu usług telekomu-  nikacyjnych świadczonych w stacjo-  narnej publicznej sieci telefonicznej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</si>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</sst>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 applyProtection="1">
      <alignment horizontal="right" vertical="center" wrapText="1"/>
      <protection locked="0"/>
    </xf>
    <xf numFmtId="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15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3" fontId="0" fillId="25" borderId="3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3" xfId="52" applyNumberFormat="1" applyFont="1" applyFill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0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49" fontId="0" fillId="0" borderId="29" xfId="0" applyNumberForma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O131" sqref="O131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89" customWidth="1"/>
    <col min="6" max="6" width="11.57421875" style="189" customWidth="1"/>
    <col min="7" max="7" width="11.00390625" style="188" customWidth="1"/>
    <col min="8" max="8" width="10.28125" style="189" customWidth="1"/>
    <col min="9" max="9" width="10.140625" style="191" customWidth="1"/>
    <col min="10" max="16384" width="9.140625" style="31" customWidth="1"/>
  </cols>
  <sheetData>
    <row r="1" spans="1:9" ht="24.75" customHeight="1">
      <c r="A1" s="179"/>
      <c r="B1" s="308" t="s">
        <v>371</v>
      </c>
      <c r="C1" s="308"/>
      <c r="D1" s="308"/>
      <c r="E1" s="308"/>
      <c r="F1" s="308"/>
      <c r="G1" s="308"/>
      <c r="H1" s="308"/>
      <c r="I1" s="308"/>
    </row>
    <row r="2" spans="1:9" ht="37.5" customHeight="1">
      <c r="A2" s="179"/>
      <c r="B2" s="179"/>
      <c r="C2" s="179"/>
      <c r="D2" s="179"/>
      <c r="E2" s="181"/>
      <c r="F2" s="181"/>
      <c r="G2" s="180"/>
      <c r="H2" s="181"/>
      <c r="I2" s="78" t="s">
        <v>2</v>
      </c>
    </row>
    <row r="3" spans="1:9" s="182" customFormat="1" ht="12.75" customHeight="1">
      <c r="A3" s="302" t="s">
        <v>0</v>
      </c>
      <c r="B3" s="313" t="s">
        <v>385</v>
      </c>
      <c r="C3" s="302" t="s">
        <v>1</v>
      </c>
      <c r="D3" s="302" t="s">
        <v>4</v>
      </c>
      <c r="E3" s="309" t="s">
        <v>380</v>
      </c>
      <c r="F3" s="309" t="s">
        <v>384</v>
      </c>
      <c r="G3" s="309" t="s">
        <v>372</v>
      </c>
      <c r="H3" s="287" t="s">
        <v>297</v>
      </c>
      <c r="I3" s="288"/>
    </row>
    <row r="4" spans="1:9" s="182" customFormat="1" ht="14.25" customHeight="1">
      <c r="A4" s="303"/>
      <c r="B4" s="314"/>
      <c r="C4" s="303"/>
      <c r="D4" s="303"/>
      <c r="E4" s="310"/>
      <c r="F4" s="310"/>
      <c r="G4" s="310"/>
      <c r="H4" s="286"/>
      <c r="I4" s="312"/>
    </row>
    <row r="5" spans="1:9" s="182" customFormat="1" ht="46.5" customHeight="1">
      <c r="A5" s="304"/>
      <c r="B5" s="315"/>
      <c r="C5" s="304"/>
      <c r="D5" s="304"/>
      <c r="E5" s="311"/>
      <c r="F5" s="311"/>
      <c r="G5" s="311"/>
      <c r="H5" s="141" t="s">
        <v>275</v>
      </c>
      <c r="I5" s="141" t="s">
        <v>381</v>
      </c>
    </row>
    <row r="6" spans="1:9" ht="12.75">
      <c r="A6" s="183">
        <v>1</v>
      </c>
      <c r="B6" s="183">
        <v>2</v>
      </c>
      <c r="C6" s="183">
        <v>3</v>
      </c>
      <c r="D6" s="183">
        <v>4</v>
      </c>
      <c r="E6" s="193">
        <v>5</v>
      </c>
      <c r="F6" s="193">
        <v>6</v>
      </c>
      <c r="G6" s="183">
        <v>7</v>
      </c>
      <c r="H6" s="183">
        <v>8</v>
      </c>
      <c r="I6" s="183">
        <v>9</v>
      </c>
    </row>
    <row r="7" spans="1:9" s="24" customFormat="1" ht="24" customHeight="1">
      <c r="A7" s="208" t="s">
        <v>113</v>
      </c>
      <c r="B7" s="19"/>
      <c r="C7" s="19"/>
      <c r="D7" s="8" t="s">
        <v>115</v>
      </c>
      <c r="E7" s="209">
        <f>E8</f>
        <v>108</v>
      </c>
      <c r="F7" s="209">
        <v>0</v>
      </c>
      <c r="G7" s="209">
        <v>11514</v>
      </c>
      <c r="H7" s="209">
        <v>11514</v>
      </c>
      <c r="I7" s="209">
        <v>0</v>
      </c>
    </row>
    <row r="8" spans="1:9" ht="24" customHeight="1">
      <c r="A8" s="17"/>
      <c r="B8" s="210" t="s">
        <v>395</v>
      </c>
      <c r="C8" s="17"/>
      <c r="D8" s="211" t="s">
        <v>9</v>
      </c>
      <c r="E8" s="195">
        <f>E9</f>
        <v>108</v>
      </c>
      <c r="F8" s="195">
        <v>0</v>
      </c>
      <c r="G8" s="195">
        <v>11514</v>
      </c>
      <c r="H8" s="195">
        <v>11514</v>
      </c>
      <c r="I8" s="195">
        <v>0</v>
      </c>
    </row>
    <row r="9" spans="1:9" s="24" customFormat="1" ht="40.5" customHeight="1">
      <c r="A9" s="19"/>
      <c r="B9" s="19"/>
      <c r="C9" s="19"/>
      <c r="D9" s="1" t="s">
        <v>364</v>
      </c>
      <c r="E9" s="195">
        <v>108</v>
      </c>
      <c r="F9" s="195">
        <v>0</v>
      </c>
      <c r="G9" s="195">
        <v>11514</v>
      </c>
      <c r="H9" s="195">
        <v>11514</v>
      </c>
      <c r="I9" s="195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7">
        <f>E11</f>
        <v>0</v>
      </c>
      <c r="F10" s="157">
        <f>F11</f>
        <v>0</v>
      </c>
      <c r="G10" s="157">
        <f>G11</f>
        <v>234050</v>
      </c>
      <c r="H10" s="157">
        <f>H11</f>
        <v>0</v>
      </c>
      <c r="I10" s="157">
        <f>I11</f>
        <v>234050</v>
      </c>
    </row>
    <row r="11" spans="1:9" s="121" customFormat="1" ht="19.5" customHeight="1" hidden="1">
      <c r="A11" s="120"/>
      <c r="B11" s="17">
        <v>60016</v>
      </c>
      <c r="C11" s="17"/>
      <c r="D11" s="18" t="s">
        <v>6</v>
      </c>
      <c r="E11" s="194">
        <f>SUM(E12:E13)</f>
        <v>0</v>
      </c>
      <c r="F11" s="194">
        <f>SUM(F12:F13)</f>
        <v>0</v>
      </c>
      <c r="G11" s="194">
        <f>SUM(G12:G13)</f>
        <v>234050</v>
      </c>
      <c r="H11" s="194">
        <f>SUM(H12:H13)</f>
        <v>0</v>
      </c>
      <c r="I11" s="194">
        <f>SUM(I12:I13)</f>
        <v>234050</v>
      </c>
    </row>
    <row r="12" spans="1:9" s="121" customFormat="1" ht="77.25" customHeight="1" hidden="1">
      <c r="A12" s="120"/>
      <c r="B12" s="17"/>
      <c r="C12" s="17">
        <v>6207</v>
      </c>
      <c r="D12" s="234" t="s">
        <v>386</v>
      </c>
      <c r="E12" s="194"/>
      <c r="F12" s="194"/>
      <c r="G12" s="93">
        <v>234050</v>
      </c>
      <c r="H12" s="93">
        <v>0</v>
      </c>
      <c r="I12" s="93">
        <v>234050</v>
      </c>
    </row>
    <row r="13" spans="1:9" ht="54.75" customHeight="1" hidden="1">
      <c r="A13" s="17"/>
      <c r="B13" s="17"/>
      <c r="C13" s="22" t="s">
        <v>295</v>
      </c>
      <c r="D13" s="67" t="s">
        <v>360</v>
      </c>
      <c r="E13" s="195"/>
      <c r="F13" s="195"/>
      <c r="G13" s="93">
        <v>0</v>
      </c>
      <c r="H13" s="76">
        <v>0</v>
      </c>
      <c r="I13" s="93">
        <v>0</v>
      </c>
    </row>
    <row r="14" spans="1:9" ht="12" customHeight="1" hidden="1">
      <c r="A14" s="305"/>
      <c r="B14" s="306"/>
      <c r="C14" s="306"/>
      <c r="D14" s="306"/>
      <c r="E14" s="306"/>
      <c r="F14" s="306"/>
      <c r="G14" s="306"/>
      <c r="H14" s="306"/>
      <c r="I14" s="307"/>
    </row>
    <row r="15" spans="1:9" s="184" customFormat="1" ht="24" customHeight="1" hidden="1">
      <c r="A15" s="7">
        <v>700</v>
      </c>
      <c r="B15" s="7"/>
      <c r="C15" s="7"/>
      <c r="D15" s="8" t="s">
        <v>7</v>
      </c>
      <c r="E15" s="157">
        <f>E16</f>
        <v>0</v>
      </c>
      <c r="F15" s="157">
        <f>F16</f>
        <v>0</v>
      </c>
      <c r="G15" s="157">
        <f>G16</f>
        <v>1005433</v>
      </c>
      <c r="H15" s="157">
        <f>H16</f>
        <v>229240</v>
      </c>
      <c r="I15" s="157">
        <f>I16</f>
        <v>776193</v>
      </c>
    </row>
    <row r="16" spans="1:9" s="184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1005433</v>
      </c>
      <c r="H16" s="20">
        <f>SUM(H17:H24)</f>
        <v>229240</v>
      </c>
      <c r="I16" s="20">
        <f>SUM(I17:I24)</f>
        <v>776193</v>
      </c>
    </row>
    <row r="17" spans="1:9" s="184" customFormat="1" ht="28.5" customHeight="1" hidden="1">
      <c r="A17" s="4"/>
      <c r="B17" s="4"/>
      <c r="C17" s="4" t="s">
        <v>45</v>
      </c>
      <c r="D17" s="1" t="s">
        <v>88</v>
      </c>
      <c r="E17" s="20"/>
      <c r="F17" s="20"/>
      <c r="G17" s="26">
        <v>90000</v>
      </c>
      <c r="H17" s="26">
        <v>90000</v>
      </c>
      <c r="I17" s="26">
        <v>0</v>
      </c>
    </row>
    <row r="18" spans="1:9" s="184" customFormat="1" ht="28.5" customHeight="1" hidden="1">
      <c r="A18" s="4"/>
      <c r="B18" s="4"/>
      <c r="C18" s="4" t="s">
        <v>48</v>
      </c>
      <c r="D18" s="1" t="s">
        <v>67</v>
      </c>
      <c r="E18" s="20"/>
      <c r="F18" s="20"/>
      <c r="G18" s="26">
        <v>131640</v>
      </c>
      <c r="H18" s="26">
        <v>131640</v>
      </c>
      <c r="I18" s="26">
        <v>0</v>
      </c>
    </row>
    <row r="19" spans="1:9" s="184" customFormat="1" ht="28.5" customHeight="1" hidden="1">
      <c r="A19" s="4"/>
      <c r="B19" s="4"/>
      <c r="C19" s="4" t="s">
        <v>255</v>
      </c>
      <c r="D19" s="1" t="s">
        <v>256</v>
      </c>
      <c r="E19" s="20"/>
      <c r="F19" s="20"/>
      <c r="G19" s="26">
        <v>1000</v>
      </c>
      <c r="H19" s="26">
        <v>0</v>
      </c>
      <c r="I19" s="26">
        <v>1000</v>
      </c>
    </row>
    <row r="20" spans="1:9" s="184" customFormat="1" ht="38.25" customHeight="1" hidden="1">
      <c r="A20" s="4"/>
      <c r="B20" s="4"/>
      <c r="C20" s="4" t="s">
        <v>251</v>
      </c>
      <c r="D20" s="1" t="s">
        <v>252</v>
      </c>
      <c r="E20" s="20"/>
      <c r="F20" s="20"/>
      <c r="G20" s="26">
        <v>320000</v>
      </c>
      <c r="H20" s="26">
        <v>0</v>
      </c>
      <c r="I20" s="26">
        <v>320000</v>
      </c>
    </row>
    <row r="21" spans="1:9" s="184" customFormat="1" ht="19.5" customHeight="1" hidden="1">
      <c r="A21" s="4"/>
      <c r="B21" s="4"/>
      <c r="C21" s="4" t="s">
        <v>65</v>
      </c>
      <c r="D21" s="1" t="s">
        <v>35</v>
      </c>
      <c r="E21" s="20"/>
      <c r="F21" s="20"/>
      <c r="G21" s="26">
        <v>2000</v>
      </c>
      <c r="H21" s="26">
        <v>2000</v>
      </c>
      <c r="I21" s="26">
        <v>0</v>
      </c>
    </row>
    <row r="22" spans="1:9" s="184" customFormat="1" ht="19.5" customHeight="1" hidden="1">
      <c r="A22" s="4"/>
      <c r="B22" s="4"/>
      <c r="C22" s="4" t="s">
        <v>46</v>
      </c>
      <c r="D22" s="1" t="s">
        <v>10</v>
      </c>
      <c r="E22" s="20"/>
      <c r="F22" s="20"/>
      <c r="G22" s="26">
        <v>2600</v>
      </c>
      <c r="H22" s="26">
        <v>2600</v>
      </c>
      <c r="I22" s="26">
        <v>0</v>
      </c>
    </row>
    <row r="23" spans="1:9" s="184" customFormat="1" ht="19.5" customHeight="1" hidden="1">
      <c r="A23" s="4"/>
      <c r="B23" s="4"/>
      <c r="C23" s="4" t="s">
        <v>253</v>
      </c>
      <c r="D23" s="1" t="s">
        <v>254</v>
      </c>
      <c r="E23" s="20"/>
      <c r="F23" s="20"/>
      <c r="G23" s="26">
        <v>3000</v>
      </c>
      <c r="H23" s="26">
        <v>3000</v>
      </c>
      <c r="I23" s="26">
        <v>0</v>
      </c>
    </row>
    <row r="24" spans="1:9" s="184" customFormat="1" ht="78.75" customHeight="1" hidden="1">
      <c r="A24" s="4"/>
      <c r="B24" s="4"/>
      <c r="C24" s="17">
        <v>6207</v>
      </c>
      <c r="D24" s="192" t="s">
        <v>386</v>
      </c>
      <c r="E24" s="20"/>
      <c r="F24" s="20"/>
      <c r="G24" s="26">
        <v>455193</v>
      </c>
      <c r="H24" s="26">
        <v>0</v>
      </c>
      <c r="I24" s="26">
        <v>455193</v>
      </c>
    </row>
    <row r="25" spans="1:9" s="184" customFormat="1" ht="12" customHeight="1" hidden="1">
      <c r="A25" s="293"/>
      <c r="B25" s="294"/>
      <c r="C25" s="294"/>
      <c r="D25" s="294"/>
      <c r="E25" s="294"/>
      <c r="F25" s="294"/>
      <c r="G25" s="294"/>
      <c r="H25" s="294"/>
      <c r="I25" s="295"/>
    </row>
    <row r="26" spans="1:9" ht="24" customHeight="1" hidden="1">
      <c r="A26" s="7">
        <v>750</v>
      </c>
      <c r="B26" s="7"/>
      <c r="C26" s="7"/>
      <c r="D26" s="8" t="s">
        <v>11</v>
      </c>
      <c r="E26" s="157">
        <f>E27+E30+E36</f>
        <v>0</v>
      </c>
      <c r="F26" s="157">
        <f>F27+F30+F36</f>
        <v>0</v>
      </c>
      <c r="G26" s="157">
        <f>G27+G30+G36</f>
        <v>375439</v>
      </c>
      <c r="H26" s="157">
        <f>H27+H30+H36</f>
        <v>375439</v>
      </c>
      <c r="I26" s="157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364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365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48</v>
      </c>
      <c r="D31" s="1" t="s">
        <v>289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402</v>
      </c>
      <c r="D34" s="1" t="s">
        <v>403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253</v>
      </c>
      <c r="D35" s="1" t="s">
        <v>254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 hidden="1">
      <c r="A36" s="4"/>
      <c r="B36" s="4" t="s">
        <v>426</v>
      </c>
      <c r="C36" s="4"/>
      <c r="D36" s="1" t="s">
        <v>427</v>
      </c>
      <c r="E36" s="20">
        <f>E37</f>
        <v>0</v>
      </c>
      <c r="F36" s="20">
        <f>F37</f>
        <v>0</v>
      </c>
      <c r="G36" s="20">
        <f>G37</f>
        <v>8322</v>
      </c>
      <c r="H36" s="20">
        <f>H37</f>
        <v>8322</v>
      </c>
      <c r="I36" s="20">
        <f>I37</f>
        <v>0</v>
      </c>
    </row>
    <row r="37" spans="1:9" ht="42" customHeight="1" hidden="1">
      <c r="A37" s="4"/>
      <c r="B37" s="4"/>
      <c r="C37" s="4" t="s">
        <v>47</v>
      </c>
      <c r="D37" s="1" t="s">
        <v>364</v>
      </c>
      <c r="E37" s="20"/>
      <c r="F37" s="20"/>
      <c r="G37" s="26">
        <v>8322</v>
      </c>
      <c r="H37" s="26">
        <v>8322</v>
      </c>
      <c r="I37" s="26">
        <v>0</v>
      </c>
    </row>
    <row r="38" spans="1:9" ht="12" customHeight="1" hidden="1">
      <c r="A38" s="293"/>
      <c r="B38" s="294"/>
      <c r="C38" s="294"/>
      <c r="D38" s="294"/>
      <c r="E38" s="294"/>
      <c r="F38" s="294"/>
      <c r="G38" s="294"/>
      <c r="H38" s="294"/>
      <c r="I38" s="295"/>
    </row>
    <row r="39" spans="1:9" ht="44.25" customHeight="1" hidden="1">
      <c r="A39" s="7">
        <v>751</v>
      </c>
      <c r="B39" s="7"/>
      <c r="C39" s="7"/>
      <c r="D39" s="8" t="s">
        <v>97</v>
      </c>
      <c r="E39" s="196">
        <f>E40+E42+E44</f>
        <v>0</v>
      </c>
      <c r="F39" s="196">
        <f>F40+F42+F44</f>
        <v>0</v>
      </c>
      <c r="G39" s="196">
        <f>G40+G42+G44</f>
        <v>41974</v>
      </c>
      <c r="H39" s="196">
        <f>H40+H42+H44</f>
        <v>41974</v>
      </c>
      <c r="I39" s="196">
        <f>I40+I42+I44</f>
        <v>0</v>
      </c>
    </row>
    <row r="40" spans="1:9" ht="28.5" customHeight="1" hidden="1">
      <c r="A40" s="4"/>
      <c r="B40" s="4">
        <v>75101</v>
      </c>
      <c r="C40" s="4"/>
      <c r="D40" s="1" t="s">
        <v>98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47</v>
      </c>
      <c r="D41" s="1" t="s">
        <v>364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396</v>
      </c>
      <c r="C42" s="4"/>
      <c r="D42" s="1" t="s">
        <v>397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47</v>
      </c>
      <c r="D43" s="1" t="s">
        <v>364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54.75" customHeight="1" hidden="1">
      <c r="A44" s="4"/>
      <c r="B44" s="4" t="s">
        <v>428</v>
      </c>
      <c r="C44" s="4"/>
      <c r="D44" s="1" t="s">
        <v>429</v>
      </c>
      <c r="E44" s="20">
        <f>E45</f>
        <v>0</v>
      </c>
      <c r="F44" s="20">
        <f>F45</f>
        <v>0</v>
      </c>
      <c r="G44" s="20">
        <f>G45</f>
        <v>23565</v>
      </c>
      <c r="H44" s="20">
        <f>H45</f>
        <v>23565</v>
      </c>
      <c r="I44" s="20">
        <f>I45</f>
        <v>0</v>
      </c>
    </row>
    <row r="45" spans="1:9" ht="38.25" customHeight="1" hidden="1">
      <c r="A45" s="4"/>
      <c r="B45" s="4"/>
      <c r="C45" s="4" t="s">
        <v>47</v>
      </c>
      <c r="D45" s="1" t="s">
        <v>364</v>
      </c>
      <c r="E45" s="20"/>
      <c r="F45" s="20">
        <v>0</v>
      </c>
      <c r="G45" s="26">
        <v>23565</v>
      </c>
      <c r="H45" s="26">
        <v>23565</v>
      </c>
      <c r="I45" s="26">
        <v>0</v>
      </c>
    </row>
    <row r="46" spans="1:9" ht="12" customHeight="1" hidden="1">
      <c r="A46" s="293"/>
      <c r="B46" s="294"/>
      <c r="C46" s="294"/>
      <c r="D46" s="294"/>
      <c r="E46" s="294"/>
      <c r="F46" s="294"/>
      <c r="G46" s="294"/>
      <c r="H46" s="294"/>
      <c r="I46" s="295"/>
    </row>
    <row r="47" spans="1:9" ht="54" customHeight="1" hidden="1">
      <c r="A47" s="2">
        <v>756</v>
      </c>
      <c r="B47" s="2"/>
      <c r="C47" s="2"/>
      <c r="D47" s="3" t="s">
        <v>430</v>
      </c>
      <c r="E47" s="173">
        <f>E48+E51+E58+E69+E76</f>
        <v>0</v>
      </c>
      <c r="F47" s="173">
        <f>F48+F51+F58+F69+F76</f>
        <v>0</v>
      </c>
      <c r="G47" s="70">
        <f>SUM(G48,G51,G58,G69,G76)</f>
        <v>6002676</v>
      </c>
      <c r="H47" s="70">
        <f>SUM(H48,H51,H58,H69,H76)</f>
        <v>6002676</v>
      </c>
      <c r="I47" s="70">
        <f>SUM(I48,I51,I58,I69,I76)</f>
        <v>0</v>
      </c>
    </row>
    <row r="48" spans="1:9" ht="28.5" customHeight="1" hidden="1">
      <c r="A48" s="4"/>
      <c r="B48" s="4">
        <v>75601</v>
      </c>
      <c r="C48" s="4"/>
      <c r="D48" s="1" t="s">
        <v>366</v>
      </c>
      <c r="E48" s="20">
        <f>SUM(E49:E50)</f>
        <v>0</v>
      </c>
      <c r="F48" s="20">
        <f>SUM(F49:F50)</f>
        <v>0</v>
      </c>
      <c r="G48" s="69">
        <f>SUM(G49:G50)</f>
        <v>6700</v>
      </c>
      <c r="H48" s="69">
        <f>SUM(H49:H50)</f>
        <v>6700</v>
      </c>
      <c r="I48" s="69">
        <f>SUM(I49:I50)</f>
        <v>0</v>
      </c>
    </row>
    <row r="49" spans="1:9" ht="28.5" customHeight="1" hidden="1">
      <c r="A49" s="4"/>
      <c r="B49" s="4"/>
      <c r="C49" s="4" t="s">
        <v>49</v>
      </c>
      <c r="D49" s="1" t="s">
        <v>367</v>
      </c>
      <c r="E49" s="20"/>
      <c r="F49" s="20"/>
      <c r="G49" s="26">
        <v>6500</v>
      </c>
      <c r="H49" s="26">
        <v>6500</v>
      </c>
      <c r="I49" s="26">
        <v>0</v>
      </c>
    </row>
    <row r="50" spans="1:9" ht="28.5" customHeight="1" hidden="1">
      <c r="A50" s="4"/>
      <c r="B50" s="4"/>
      <c r="C50" s="4" t="s">
        <v>50</v>
      </c>
      <c r="D50" s="1" t="s">
        <v>90</v>
      </c>
      <c r="E50" s="20"/>
      <c r="F50" s="20"/>
      <c r="G50" s="26">
        <v>200</v>
      </c>
      <c r="H50" s="26">
        <v>200</v>
      </c>
      <c r="I50" s="26">
        <v>0</v>
      </c>
    </row>
    <row r="51" spans="1:9" ht="54" customHeight="1" hidden="1">
      <c r="A51" s="4"/>
      <c r="B51" s="4">
        <v>75615</v>
      </c>
      <c r="C51" s="4"/>
      <c r="D51" s="1" t="s">
        <v>265</v>
      </c>
      <c r="E51" s="20">
        <f>SUM(E52:E57)</f>
        <v>0</v>
      </c>
      <c r="F51" s="20">
        <f>SUM(F52:F57)</f>
        <v>0</v>
      </c>
      <c r="G51" s="68">
        <f>SUM(G52:G57)</f>
        <v>1001180</v>
      </c>
      <c r="H51" s="68">
        <f>SUM(H52:H57)</f>
        <v>1001180</v>
      </c>
      <c r="I51" s="68">
        <f>SUM(I52:I57)</f>
        <v>0</v>
      </c>
    </row>
    <row r="52" spans="1:9" ht="19.5" customHeight="1" hidden="1">
      <c r="A52" s="4"/>
      <c r="B52" s="4"/>
      <c r="C52" s="4" t="s">
        <v>51</v>
      </c>
      <c r="D52" s="1" t="s">
        <v>14</v>
      </c>
      <c r="E52" s="20"/>
      <c r="F52" s="20"/>
      <c r="G52" s="26">
        <v>985000</v>
      </c>
      <c r="H52" s="26">
        <v>985000</v>
      </c>
      <c r="I52" s="26">
        <v>0</v>
      </c>
    </row>
    <row r="53" spans="1:9" ht="19.5" customHeight="1" hidden="1">
      <c r="A53" s="4"/>
      <c r="B53" s="4"/>
      <c r="C53" s="4" t="s">
        <v>52</v>
      </c>
      <c r="D53" s="1" t="s">
        <v>15</v>
      </c>
      <c r="E53" s="20"/>
      <c r="F53" s="20"/>
      <c r="G53" s="26">
        <v>5000</v>
      </c>
      <c r="H53" s="26">
        <v>5000</v>
      </c>
      <c r="I53" s="26">
        <v>0</v>
      </c>
    </row>
    <row r="54" spans="1:9" ht="19.5" customHeight="1" hidden="1">
      <c r="A54" s="4"/>
      <c r="B54" s="4"/>
      <c r="C54" s="4" t="s">
        <v>53</v>
      </c>
      <c r="D54" s="1" t="s">
        <v>16</v>
      </c>
      <c r="E54" s="20"/>
      <c r="F54" s="20"/>
      <c r="G54" s="26">
        <v>1161</v>
      </c>
      <c r="H54" s="26">
        <v>1161</v>
      </c>
      <c r="I54" s="26">
        <v>0</v>
      </c>
    </row>
    <row r="55" spans="1:9" ht="19.5" customHeight="1" hidden="1">
      <c r="A55" s="4"/>
      <c r="B55" s="4"/>
      <c r="C55" s="4" t="s">
        <v>54</v>
      </c>
      <c r="D55" s="1" t="s">
        <v>17</v>
      </c>
      <c r="E55" s="20"/>
      <c r="F55" s="20"/>
      <c r="G55" s="26">
        <v>8200</v>
      </c>
      <c r="H55" s="26">
        <v>8200</v>
      </c>
      <c r="I55" s="26">
        <v>0</v>
      </c>
    </row>
    <row r="56" spans="1:9" ht="19.5" customHeight="1" hidden="1">
      <c r="A56" s="4"/>
      <c r="B56" s="4"/>
      <c r="C56" s="4" t="s">
        <v>55</v>
      </c>
      <c r="D56" s="1" t="s">
        <v>20</v>
      </c>
      <c r="E56" s="20"/>
      <c r="F56" s="20"/>
      <c r="G56" s="26">
        <v>889</v>
      </c>
      <c r="H56" s="26">
        <v>889</v>
      </c>
      <c r="I56" s="26">
        <v>0</v>
      </c>
    </row>
    <row r="57" spans="1:9" ht="28.5" customHeight="1" hidden="1">
      <c r="A57" s="4"/>
      <c r="B57" s="4"/>
      <c r="C57" s="4" t="s">
        <v>50</v>
      </c>
      <c r="D57" s="1" t="s">
        <v>90</v>
      </c>
      <c r="E57" s="20"/>
      <c r="F57" s="20"/>
      <c r="G57" s="26">
        <v>930</v>
      </c>
      <c r="H57" s="26">
        <v>930</v>
      </c>
      <c r="I57" s="26">
        <v>0</v>
      </c>
    </row>
    <row r="58" spans="1:9" ht="51" customHeight="1" hidden="1">
      <c r="A58" s="4"/>
      <c r="B58" s="4">
        <v>75616</v>
      </c>
      <c r="C58" s="4"/>
      <c r="D58" s="1" t="s">
        <v>89</v>
      </c>
      <c r="E58" s="20">
        <f>SUM(E59:E68)</f>
        <v>0</v>
      </c>
      <c r="F58" s="20">
        <f>SUM(F59:F68)</f>
        <v>0</v>
      </c>
      <c r="G58" s="68">
        <f>SUM(G59:G68)</f>
        <v>1440881</v>
      </c>
      <c r="H58" s="68">
        <f>SUM(H59:H68)</f>
        <v>1440881</v>
      </c>
      <c r="I58" s="68">
        <f>SUM(I59:I68)</f>
        <v>0</v>
      </c>
    </row>
    <row r="59" spans="1:9" ht="18" customHeight="1" hidden="1">
      <c r="A59" s="4"/>
      <c r="B59" s="4"/>
      <c r="C59" s="4" t="s">
        <v>51</v>
      </c>
      <c r="D59" s="1" t="s">
        <v>14</v>
      </c>
      <c r="E59" s="20"/>
      <c r="F59" s="20"/>
      <c r="G59" s="26">
        <v>1064111</v>
      </c>
      <c r="H59" s="26">
        <v>1064111</v>
      </c>
      <c r="I59" s="26">
        <v>0</v>
      </c>
    </row>
    <row r="60" spans="1:9" ht="18" customHeight="1" hidden="1">
      <c r="A60" s="4"/>
      <c r="B60" s="4"/>
      <c r="C60" s="4" t="s">
        <v>52</v>
      </c>
      <c r="D60" s="1" t="s">
        <v>15</v>
      </c>
      <c r="E60" s="20"/>
      <c r="F60" s="20"/>
      <c r="G60" s="26">
        <v>23000</v>
      </c>
      <c r="H60" s="26">
        <v>23000</v>
      </c>
      <c r="I60" s="26">
        <v>0</v>
      </c>
    </row>
    <row r="61" spans="1:9" ht="18" customHeight="1" hidden="1">
      <c r="A61" s="4"/>
      <c r="B61" s="4"/>
      <c r="C61" s="4" t="s">
        <v>53</v>
      </c>
      <c r="D61" s="1" t="s">
        <v>16</v>
      </c>
      <c r="E61" s="20"/>
      <c r="F61" s="20"/>
      <c r="G61" s="26">
        <v>15</v>
      </c>
      <c r="H61" s="26">
        <v>15</v>
      </c>
      <c r="I61" s="26">
        <v>0</v>
      </c>
    </row>
    <row r="62" spans="1:9" ht="19.5" customHeight="1" hidden="1">
      <c r="A62" s="4"/>
      <c r="B62" s="4"/>
      <c r="C62" s="4" t="s">
        <v>54</v>
      </c>
      <c r="D62" s="1" t="s">
        <v>17</v>
      </c>
      <c r="E62" s="20"/>
      <c r="F62" s="20"/>
      <c r="G62" s="26">
        <v>124000</v>
      </c>
      <c r="H62" s="26">
        <v>124000</v>
      </c>
      <c r="I62" s="26">
        <v>0</v>
      </c>
    </row>
    <row r="63" spans="1:9" ht="18" customHeight="1" hidden="1">
      <c r="A63" s="4"/>
      <c r="B63" s="4"/>
      <c r="C63" s="4" t="s">
        <v>56</v>
      </c>
      <c r="D63" s="1" t="s">
        <v>18</v>
      </c>
      <c r="E63" s="20"/>
      <c r="F63" s="20"/>
      <c r="G63" s="26">
        <v>10255</v>
      </c>
      <c r="H63" s="26">
        <v>10255</v>
      </c>
      <c r="I63" s="26">
        <v>0</v>
      </c>
    </row>
    <row r="64" spans="1:9" ht="27" customHeight="1" hidden="1">
      <c r="A64" s="4"/>
      <c r="B64" s="4"/>
      <c r="C64" s="4" t="s">
        <v>57</v>
      </c>
      <c r="D64" s="1" t="s">
        <v>288</v>
      </c>
      <c r="E64" s="20"/>
      <c r="F64" s="20"/>
      <c r="G64" s="26">
        <v>13000</v>
      </c>
      <c r="H64" s="26">
        <v>13000</v>
      </c>
      <c r="I64" s="26">
        <v>0</v>
      </c>
    </row>
    <row r="65" spans="1:9" ht="18" customHeight="1" hidden="1">
      <c r="A65" s="4"/>
      <c r="B65" s="4"/>
      <c r="C65" s="4" t="s">
        <v>58</v>
      </c>
      <c r="D65" s="1" t="s">
        <v>19</v>
      </c>
      <c r="E65" s="20"/>
      <c r="F65" s="20"/>
      <c r="G65" s="26">
        <v>100000</v>
      </c>
      <c r="H65" s="26">
        <v>100000</v>
      </c>
      <c r="I65" s="26">
        <v>0</v>
      </c>
    </row>
    <row r="66" spans="1:9" ht="18" customHeight="1" hidden="1">
      <c r="A66" s="4"/>
      <c r="B66" s="4"/>
      <c r="C66" s="4" t="s">
        <v>55</v>
      </c>
      <c r="D66" s="1" t="s">
        <v>20</v>
      </c>
      <c r="E66" s="20"/>
      <c r="F66" s="20"/>
      <c r="G66" s="26">
        <v>100000</v>
      </c>
      <c r="H66" s="26">
        <v>100000</v>
      </c>
      <c r="I66" s="26">
        <v>0</v>
      </c>
    </row>
    <row r="67" spans="1:9" ht="18" customHeight="1" hidden="1">
      <c r="A67" s="4"/>
      <c r="B67" s="4"/>
      <c r="C67" s="4" t="s">
        <v>291</v>
      </c>
      <c r="D67" s="1" t="s">
        <v>292</v>
      </c>
      <c r="E67" s="20"/>
      <c r="F67" s="20"/>
      <c r="G67" s="26">
        <v>100</v>
      </c>
      <c r="H67" s="26">
        <v>100</v>
      </c>
      <c r="I67" s="26">
        <v>0</v>
      </c>
    </row>
    <row r="68" spans="1:9" ht="27" customHeight="1" hidden="1">
      <c r="A68" s="4"/>
      <c r="B68" s="4"/>
      <c r="C68" s="4" t="s">
        <v>50</v>
      </c>
      <c r="D68" s="1" t="s">
        <v>90</v>
      </c>
      <c r="E68" s="20"/>
      <c r="F68" s="20"/>
      <c r="G68" s="26">
        <v>6400</v>
      </c>
      <c r="H68" s="26">
        <v>6400</v>
      </c>
      <c r="I68" s="26">
        <v>0</v>
      </c>
    </row>
    <row r="69" spans="1:9" ht="27" customHeight="1" hidden="1">
      <c r="A69" s="4"/>
      <c r="B69" s="4">
        <v>75618</v>
      </c>
      <c r="C69" s="4"/>
      <c r="D69" s="1" t="s">
        <v>99</v>
      </c>
      <c r="E69" s="20">
        <f>SUM(E70:E75)</f>
        <v>0</v>
      </c>
      <c r="F69" s="20">
        <f>SUM(F70:F75)</f>
        <v>0</v>
      </c>
      <c r="G69" s="20">
        <f>SUM(G70:G75)</f>
        <v>440440</v>
      </c>
      <c r="H69" s="20">
        <f>SUM(H70:H75)</f>
        <v>440440</v>
      </c>
      <c r="I69" s="20">
        <f>SUM(I70:I75)</f>
        <v>0</v>
      </c>
    </row>
    <row r="70" spans="1:9" ht="20.25" customHeight="1" hidden="1">
      <c r="A70" s="4"/>
      <c r="B70" s="4"/>
      <c r="C70" s="4" t="s">
        <v>59</v>
      </c>
      <c r="D70" s="1" t="s">
        <v>21</v>
      </c>
      <c r="E70" s="20"/>
      <c r="F70" s="20"/>
      <c r="G70" s="26">
        <v>300000</v>
      </c>
      <c r="H70" s="26">
        <v>300000</v>
      </c>
      <c r="I70" s="26">
        <v>0</v>
      </c>
    </row>
    <row r="71" spans="1:9" ht="27" customHeight="1" hidden="1">
      <c r="A71" s="4"/>
      <c r="B71" s="4"/>
      <c r="C71" s="4" t="s">
        <v>60</v>
      </c>
      <c r="D71" s="1" t="s">
        <v>22</v>
      </c>
      <c r="E71" s="20"/>
      <c r="F71" s="20"/>
      <c r="G71" s="26">
        <v>120000</v>
      </c>
      <c r="H71" s="26">
        <v>120000</v>
      </c>
      <c r="I71" s="26">
        <v>0</v>
      </c>
    </row>
    <row r="72" spans="1:9" ht="39.75" customHeight="1" hidden="1">
      <c r="A72" s="4"/>
      <c r="B72" s="4"/>
      <c r="C72" s="4" t="s">
        <v>70</v>
      </c>
      <c r="D72" s="1" t="s">
        <v>91</v>
      </c>
      <c r="E72" s="20"/>
      <c r="F72" s="20"/>
      <c r="G72" s="26">
        <v>17300</v>
      </c>
      <c r="H72" s="26">
        <v>17300</v>
      </c>
      <c r="I72" s="26">
        <v>0</v>
      </c>
    </row>
    <row r="73" spans="1:9" ht="19.5" customHeight="1" hidden="1">
      <c r="A73" s="4"/>
      <c r="B73" s="4"/>
      <c r="C73" s="4" t="s">
        <v>61</v>
      </c>
      <c r="D73" s="1" t="s">
        <v>23</v>
      </c>
      <c r="E73" s="20"/>
      <c r="F73" s="20"/>
      <c r="G73" s="26">
        <v>100</v>
      </c>
      <c r="H73" s="26">
        <v>100</v>
      </c>
      <c r="I73" s="26">
        <v>0</v>
      </c>
    </row>
    <row r="74" spans="1:9" ht="19.5" customHeight="1" hidden="1">
      <c r="A74" s="4"/>
      <c r="B74" s="4"/>
      <c r="C74" s="4" t="s">
        <v>72</v>
      </c>
      <c r="D74" s="1" t="s">
        <v>71</v>
      </c>
      <c r="E74" s="20"/>
      <c r="F74" s="20"/>
      <c r="G74" s="26">
        <v>3000</v>
      </c>
      <c r="H74" s="26">
        <v>3000</v>
      </c>
      <c r="I74" s="26">
        <v>0</v>
      </c>
    </row>
    <row r="75" spans="1:9" ht="19.5" customHeight="1" hidden="1">
      <c r="A75" s="4"/>
      <c r="B75" s="4"/>
      <c r="C75" s="4" t="s">
        <v>46</v>
      </c>
      <c r="D75" s="1" t="s">
        <v>10</v>
      </c>
      <c r="E75" s="20"/>
      <c r="F75" s="20"/>
      <c r="G75" s="26">
        <v>40</v>
      </c>
      <c r="H75" s="26">
        <v>40</v>
      </c>
      <c r="I75" s="26">
        <v>0</v>
      </c>
    </row>
    <row r="76" spans="1:9" ht="28.5" customHeight="1" hidden="1">
      <c r="A76" s="4"/>
      <c r="B76" s="4">
        <v>75621</v>
      </c>
      <c r="C76" s="4"/>
      <c r="D76" s="1" t="s">
        <v>24</v>
      </c>
      <c r="E76" s="20">
        <f>E77+E78</f>
        <v>0</v>
      </c>
      <c r="F76" s="20">
        <f>F77+F78</f>
        <v>0</v>
      </c>
      <c r="G76" s="68">
        <f>SUM(G77:G78)</f>
        <v>3113475</v>
      </c>
      <c r="H76" s="68">
        <f>SUM(H77:H78)</f>
        <v>3113475</v>
      </c>
      <c r="I76" s="68">
        <f>SUM(I77:I78)</f>
        <v>0</v>
      </c>
    </row>
    <row r="77" spans="1:9" ht="19.5" customHeight="1" hidden="1">
      <c r="A77" s="4"/>
      <c r="B77" s="4"/>
      <c r="C77" s="4" t="s">
        <v>62</v>
      </c>
      <c r="D77" s="1" t="s">
        <v>25</v>
      </c>
      <c r="E77" s="20"/>
      <c r="F77" s="20"/>
      <c r="G77" s="26">
        <v>2943475</v>
      </c>
      <c r="H77" s="26">
        <v>2943475</v>
      </c>
      <c r="I77" s="26">
        <v>0</v>
      </c>
    </row>
    <row r="78" spans="1:9" ht="19.5" customHeight="1" hidden="1">
      <c r="A78" s="5"/>
      <c r="B78" s="5"/>
      <c r="C78" s="5" t="s">
        <v>63</v>
      </c>
      <c r="D78" s="6" t="s">
        <v>26</v>
      </c>
      <c r="E78" s="21"/>
      <c r="F78" s="21"/>
      <c r="G78" s="71">
        <v>170000</v>
      </c>
      <c r="H78" s="71">
        <v>170000</v>
      </c>
      <c r="I78" s="71">
        <v>0</v>
      </c>
    </row>
    <row r="79" spans="1:9" ht="12" customHeight="1">
      <c r="A79" s="293"/>
      <c r="B79" s="294"/>
      <c r="C79" s="294"/>
      <c r="D79" s="294"/>
      <c r="E79" s="294"/>
      <c r="F79" s="294"/>
      <c r="G79" s="294"/>
      <c r="H79" s="294"/>
      <c r="I79" s="295"/>
    </row>
    <row r="80" spans="1:9" ht="24" customHeight="1">
      <c r="A80" s="2">
        <v>758</v>
      </c>
      <c r="B80" s="2"/>
      <c r="C80" s="2"/>
      <c r="D80" s="3" t="s">
        <v>27</v>
      </c>
      <c r="E80" s="173">
        <f>E81+E83+E85</f>
        <v>5107</v>
      </c>
      <c r="F80" s="173">
        <f>F81+F83+F85</f>
        <v>0</v>
      </c>
      <c r="G80" s="70">
        <f>SUM(G81,G83,G86)</f>
        <v>3534328</v>
      </c>
      <c r="H80" s="70">
        <f>SUM(H81,H83,H86)</f>
        <v>3534328</v>
      </c>
      <c r="I80" s="70">
        <f>SUM(I81,I83,I86)</f>
        <v>0</v>
      </c>
    </row>
    <row r="81" spans="1:9" ht="19.5" customHeight="1">
      <c r="A81" s="4"/>
      <c r="B81" s="4">
        <v>75801</v>
      </c>
      <c r="C81" s="4"/>
      <c r="D81" s="1" t="s">
        <v>92</v>
      </c>
      <c r="E81" s="20">
        <v>5107</v>
      </c>
      <c r="F81" s="20"/>
      <c r="G81" s="26">
        <f>SUM(G82)</f>
        <v>3364434</v>
      </c>
      <c r="H81" s="26">
        <f>SUM(H82)</f>
        <v>3364434</v>
      </c>
      <c r="I81" s="26">
        <f>SUM(I82)</f>
        <v>0</v>
      </c>
    </row>
    <row r="82" spans="1:9" ht="19.5" customHeight="1">
      <c r="A82" s="4"/>
      <c r="B82" s="4"/>
      <c r="C82" s="4" t="s">
        <v>64</v>
      </c>
      <c r="D82" s="1" t="s">
        <v>28</v>
      </c>
      <c r="E82" s="20">
        <v>5107</v>
      </c>
      <c r="F82" s="20"/>
      <c r="G82" s="26">
        <v>3364434</v>
      </c>
      <c r="H82" s="26">
        <v>3364434</v>
      </c>
      <c r="I82" s="26">
        <v>0</v>
      </c>
    </row>
    <row r="83" spans="1:9" ht="19.5" customHeight="1" hidden="1">
      <c r="A83" s="4"/>
      <c r="B83" s="4" t="s">
        <v>103</v>
      </c>
      <c r="C83" s="4"/>
      <c r="D83" s="1" t="s">
        <v>102</v>
      </c>
      <c r="E83" s="20">
        <f>E84</f>
        <v>0</v>
      </c>
      <c r="F83" s="20">
        <f>F84</f>
        <v>0</v>
      </c>
      <c r="G83" s="26">
        <f>G84</f>
        <v>50000</v>
      </c>
      <c r="H83" s="26">
        <f>H84</f>
        <v>50000</v>
      </c>
      <c r="I83" s="26">
        <f>I84</f>
        <v>0</v>
      </c>
    </row>
    <row r="84" spans="1:9" ht="19.5" customHeight="1" hidden="1">
      <c r="A84" s="4"/>
      <c r="B84" s="4"/>
      <c r="C84" s="4" t="s">
        <v>46</v>
      </c>
      <c r="D84" s="1" t="s">
        <v>10</v>
      </c>
      <c r="E84" s="20"/>
      <c r="F84" s="20"/>
      <c r="G84" s="26">
        <v>50000</v>
      </c>
      <c r="H84" s="26">
        <v>50000</v>
      </c>
      <c r="I84" s="26">
        <v>0</v>
      </c>
    </row>
    <row r="85" spans="1:9" ht="28.5" customHeight="1" hidden="1">
      <c r="A85" s="4"/>
      <c r="B85" s="4" t="s">
        <v>74</v>
      </c>
      <c r="C85" s="4"/>
      <c r="D85" s="1" t="s">
        <v>73</v>
      </c>
      <c r="E85" s="20"/>
      <c r="F85" s="20"/>
      <c r="G85" s="26">
        <f>SUM(G86)</f>
        <v>119894</v>
      </c>
      <c r="H85" s="26">
        <f>SUM(H86)</f>
        <v>119894</v>
      </c>
      <c r="I85" s="26">
        <f>SUM(I86)</f>
        <v>0</v>
      </c>
    </row>
    <row r="86" spans="1:9" ht="18" customHeight="1" hidden="1">
      <c r="A86" s="4"/>
      <c r="B86" s="4"/>
      <c r="C86" s="4" t="s">
        <v>64</v>
      </c>
      <c r="D86" s="1" t="s">
        <v>28</v>
      </c>
      <c r="E86" s="20"/>
      <c r="F86" s="20"/>
      <c r="G86" s="26">
        <v>119894</v>
      </c>
      <c r="H86" s="26">
        <v>119894</v>
      </c>
      <c r="I86" s="26">
        <v>0</v>
      </c>
    </row>
    <row r="87" spans="1:9" ht="12" customHeight="1" hidden="1">
      <c r="A87" s="293"/>
      <c r="B87" s="294"/>
      <c r="C87" s="294"/>
      <c r="D87" s="294"/>
      <c r="E87" s="294"/>
      <c r="F87" s="294"/>
      <c r="G87" s="294"/>
      <c r="H87" s="294"/>
      <c r="I87" s="295"/>
    </row>
    <row r="88" spans="1:9" ht="24" customHeight="1" hidden="1">
      <c r="A88" s="2">
        <v>801</v>
      </c>
      <c r="B88" s="2"/>
      <c r="C88" s="2"/>
      <c r="D88" s="3" t="s">
        <v>29</v>
      </c>
      <c r="E88" s="173">
        <f>E89+E95+E97+E105+E102</f>
        <v>0</v>
      </c>
      <c r="F88" s="173">
        <f>F89+F95+F97+F105+F102</f>
        <v>0</v>
      </c>
      <c r="G88" s="173">
        <f>G89+G95+G97+G105+G102</f>
        <v>603877</v>
      </c>
      <c r="H88" s="173">
        <f>H89+H95+H97+H105+H102</f>
        <v>423532</v>
      </c>
      <c r="I88" s="173">
        <f>I89+I95+I97+I105+I102</f>
        <v>180345</v>
      </c>
    </row>
    <row r="89" spans="1:9" ht="19.5" customHeight="1" hidden="1">
      <c r="A89" s="4"/>
      <c r="B89" s="4">
        <v>80101</v>
      </c>
      <c r="C89" s="4"/>
      <c r="D89" s="1" t="s">
        <v>30</v>
      </c>
      <c r="E89" s="20">
        <f>SUM(E90:E94)</f>
        <v>0</v>
      </c>
      <c r="F89" s="20"/>
      <c r="G89" s="20">
        <f>SUM(G90:G94)</f>
        <v>184977</v>
      </c>
      <c r="H89" s="20">
        <f>SUM(H90:H94)</f>
        <v>4632</v>
      </c>
      <c r="I89" s="20">
        <f>SUM(I90:I94)</f>
        <v>180345</v>
      </c>
    </row>
    <row r="90" spans="1:9" ht="28.5" customHeight="1" hidden="1">
      <c r="A90" s="4"/>
      <c r="B90" s="4"/>
      <c r="C90" s="4" t="s">
        <v>48</v>
      </c>
      <c r="D90" s="1" t="s">
        <v>289</v>
      </c>
      <c r="E90" s="20"/>
      <c r="F90" s="20"/>
      <c r="G90" s="69">
        <v>2300</v>
      </c>
      <c r="H90" s="69">
        <v>2300</v>
      </c>
      <c r="I90" s="69">
        <v>0</v>
      </c>
    </row>
    <row r="91" spans="1:9" ht="19.5" customHeight="1" hidden="1">
      <c r="A91" s="4"/>
      <c r="B91" s="4"/>
      <c r="C91" s="4" t="s">
        <v>65</v>
      </c>
      <c r="D91" s="1" t="s">
        <v>35</v>
      </c>
      <c r="E91" s="20"/>
      <c r="F91" s="20"/>
      <c r="G91" s="26">
        <v>1800</v>
      </c>
      <c r="H91" s="26">
        <v>1800</v>
      </c>
      <c r="I91" s="26">
        <v>0</v>
      </c>
    </row>
    <row r="92" spans="1:9" ht="19.5" customHeight="1" hidden="1">
      <c r="A92" s="4"/>
      <c r="B92" s="4"/>
      <c r="C92" s="271" t="s">
        <v>253</v>
      </c>
      <c r="D92" s="211" t="s">
        <v>254</v>
      </c>
      <c r="E92" s="20"/>
      <c r="F92" s="20"/>
      <c r="G92" s="26">
        <v>532</v>
      </c>
      <c r="H92" s="26">
        <v>532</v>
      </c>
      <c r="I92" s="26">
        <v>0</v>
      </c>
    </row>
    <row r="93" spans="1:9" ht="79.5" customHeight="1" hidden="1">
      <c r="A93" s="4"/>
      <c r="B93" s="4"/>
      <c r="C93" s="17">
        <v>6207</v>
      </c>
      <c r="D93" s="192" t="s">
        <v>386</v>
      </c>
      <c r="E93" s="20"/>
      <c r="F93" s="20"/>
      <c r="G93" s="26">
        <v>180345</v>
      </c>
      <c r="H93" s="26">
        <v>0</v>
      </c>
      <c r="I93" s="26">
        <v>180345</v>
      </c>
    </row>
    <row r="94" spans="1:9" ht="54.75" customHeight="1" hidden="1">
      <c r="A94" s="4"/>
      <c r="B94" s="4"/>
      <c r="C94" s="22" t="s">
        <v>295</v>
      </c>
      <c r="D94" s="67" t="s">
        <v>369</v>
      </c>
      <c r="E94" s="20"/>
      <c r="F94" s="20"/>
      <c r="G94" s="26">
        <v>0</v>
      </c>
      <c r="H94" s="26">
        <v>0</v>
      </c>
      <c r="I94" s="26">
        <v>0</v>
      </c>
    </row>
    <row r="95" spans="1:9" ht="28.5" customHeight="1" hidden="1">
      <c r="A95" s="4"/>
      <c r="B95" s="4" t="s">
        <v>202</v>
      </c>
      <c r="C95" s="4"/>
      <c r="D95" s="47" t="s">
        <v>307</v>
      </c>
      <c r="E95" s="73">
        <f>E96</f>
        <v>0</v>
      </c>
      <c r="F95" s="73">
        <f>F96</f>
        <v>0</v>
      </c>
      <c r="G95" s="73">
        <f>G96</f>
        <v>50700</v>
      </c>
      <c r="H95" s="73">
        <f>H96</f>
        <v>50700</v>
      </c>
      <c r="I95" s="73">
        <f>I96</f>
        <v>0</v>
      </c>
    </row>
    <row r="96" spans="1:9" ht="38.25" customHeight="1" hidden="1">
      <c r="A96" s="4"/>
      <c r="B96" s="4"/>
      <c r="C96" s="4" t="s">
        <v>224</v>
      </c>
      <c r="D96" s="1" t="s">
        <v>264</v>
      </c>
      <c r="E96" s="20"/>
      <c r="F96" s="20"/>
      <c r="G96" s="26">
        <v>50700</v>
      </c>
      <c r="H96" s="26">
        <v>50700</v>
      </c>
      <c r="I96" s="26">
        <v>0</v>
      </c>
    </row>
    <row r="97" spans="1:9" ht="21" customHeight="1" hidden="1">
      <c r="A97" s="4"/>
      <c r="B97" s="4" t="s">
        <v>76</v>
      </c>
      <c r="C97" s="4"/>
      <c r="D97" s="1" t="s">
        <v>75</v>
      </c>
      <c r="E97" s="20">
        <f>SUM(E98:E101)</f>
        <v>0</v>
      </c>
      <c r="F97" s="20">
        <f>SUM(F98:F101)</f>
        <v>0</v>
      </c>
      <c r="G97" s="26">
        <f>SUM(G98:G101)</f>
        <v>367344</v>
      </c>
      <c r="H97" s="26">
        <f>SUM(H98:H101)</f>
        <v>367344</v>
      </c>
      <c r="I97" s="26">
        <f>SUM(I98:I101)</f>
        <v>0</v>
      </c>
    </row>
    <row r="98" spans="1:9" ht="19.5" customHeight="1" hidden="1">
      <c r="A98" s="4"/>
      <c r="B98" s="4"/>
      <c r="C98" s="4" t="s">
        <v>65</v>
      </c>
      <c r="D98" s="1" t="s">
        <v>35</v>
      </c>
      <c r="E98" s="20"/>
      <c r="F98" s="20"/>
      <c r="G98" s="26">
        <v>221066</v>
      </c>
      <c r="H98" s="26">
        <v>221066</v>
      </c>
      <c r="I98" s="26">
        <v>0</v>
      </c>
    </row>
    <row r="99" spans="1:9" ht="19.5" customHeight="1" hidden="1">
      <c r="A99" s="4"/>
      <c r="B99" s="4"/>
      <c r="C99" s="4" t="s">
        <v>46</v>
      </c>
      <c r="D99" s="1" t="s">
        <v>10</v>
      </c>
      <c r="E99" s="20"/>
      <c r="F99" s="20"/>
      <c r="G99" s="26">
        <v>300</v>
      </c>
      <c r="H99" s="26">
        <v>300</v>
      </c>
      <c r="I99" s="26">
        <v>0</v>
      </c>
    </row>
    <row r="100" spans="1:9" ht="19.5" customHeight="1" hidden="1">
      <c r="A100" s="4"/>
      <c r="B100" s="4"/>
      <c r="C100" s="271" t="s">
        <v>253</v>
      </c>
      <c r="D100" s="211" t="s">
        <v>254</v>
      </c>
      <c r="E100" s="20"/>
      <c r="F100" s="20"/>
      <c r="G100" s="26">
        <v>435</v>
      </c>
      <c r="H100" s="26">
        <v>435</v>
      </c>
      <c r="I100" s="26">
        <v>0</v>
      </c>
    </row>
    <row r="101" spans="1:9" ht="41.25" customHeight="1" hidden="1">
      <c r="A101" s="4"/>
      <c r="B101" s="4"/>
      <c r="C101" s="4" t="s">
        <v>224</v>
      </c>
      <c r="D101" s="1" t="s">
        <v>264</v>
      </c>
      <c r="E101" s="20"/>
      <c r="F101" s="20"/>
      <c r="G101" s="26">
        <v>145543</v>
      </c>
      <c r="H101" s="26">
        <v>145543</v>
      </c>
      <c r="I101" s="26">
        <v>0</v>
      </c>
    </row>
    <row r="102" spans="1:9" ht="19.5" customHeight="1" hidden="1">
      <c r="A102" s="4"/>
      <c r="B102" s="4" t="s">
        <v>203</v>
      </c>
      <c r="C102" s="4"/>
      <c r="D102" s="1" t="s">
        <v>31</v>
      </c>
      <c r="E102" s="20">
        <f>E103+E104</f>
        <v>0</v>
      </c>
      <c r="F102" s="20">
        <f>F103+F104</f>
        <v>0</v>
      </c>
      <c r="G102" s="20">
        <f>G103+G104</f>
        <v>592</v>
      </c>
      <c r="H102" s="20">
        <f>H103+H104</f>
        <v>592</v>
      </c>
      <c r="I102" s="20">
        <f>I103+I104</f>
        <v>0</v>
      </c>
    </row>
    <row r="103" spans="1:9" ht="27.75" customHeight="1" hidden="1">
      <c r="A103" s="4"/>
      <c r="B103" s="4"/>
      <c r="C103" s="4" t="s">
        <v>48</v>
      </c>
      <c r="D103" s="1" t="s">
        <v>289</v>
      </c>
      <c r="E103" s="20"/>
      <c r="F103" s="20"/>
      <c r="G103" s="26">
        <v>442</v>
      </c>
      <c r="H103" s="26">
        <v>442</v>
      </c>
      <c r="I103" s="26">
        <v>0</v>
      </c>
    </row>
    <row r="104" spans="1:9" ht="21" customHeight="1" hidden="1">
      <c r="A104" s="4"/>
      <c r="B104" s="4"/>
      <c r="C104" s="4" t="s">
        <v>431</v>
      </c>
      <c r="D104" s="1" t="s">
        <v>10</v>
      </c>
      <c r="E104" s="20"/>
      <c r="F104" s="20"/>
      <c r="G104" s="26">
        <v>150</v>
      </c>
      <c r="H104" s="26">
        <v>150</v>
      </c>
      <c r="I104" s="26">
        <v>0</v>
      </c>
    </row>
    <row r="105" spans="1:9" ht="19.5" customHeight="1" hidden="1">
      <c r="A105" s="4"/>
      <c r="B105" s="4" t="s">
        <v>432</v>
      </c>
      <c r="C105" s="4"/>
      <c r="D105" s="1" t="s">
        <v>9</v>
      </c>
      <c r="E105" s="20">
        <f>E106</f>
        <v>0</v>
      </c>
      <c r="F105" s="20">
        <f>F106</f>
        <v>0</v>
      </c>
      <c r="G105" s="20">
        <f>G106</f>
        <v>264</v>
      </c>
      <c r="H105" s="20">
        <f>H106</f>
        <v>264</v>
      </c>
      <c r="I105" s="20">
        <f>I106</f>
        <v>0</v>
      </c>
    </row>
    <row r="106" spans="1:9" ht="41.25" customHeight="1" hidden="1">
      <c r="A106" s="4"/>
      <c r="B106" s="4"/>
      <c r="C106" s="4" t="s">
        <v>66</v>
      </c>
      <c r="D106" s="1" t="s">
        <v>93</v>
      </c>
      <c r="E106" s="20"/>
      <c r="F106" s="20">
        <v>0</v>
      </c>
      <c r="G106" s="26">
        <v>264</v>
      </c>
      <c r="H106" s="26">
        <v>264</v>
      </c>
      <c r="I106" s="26">
        <v>0</v>
      </c>
    </row>
    <row r="107" spans="1:9" ht="12" customHeight="1" hidden="1">
      <c r="A107" s="293"/>
      <c r="B107" s="294"/>
      <c r="C107" s="294"/>
      <c r="D107" s="294"/>
      <c r="E107" s="294"/>
      <c r="F107" s="294"/>
      <c r="G107" s="294"/>
      <c r="H107" s="294"/>
      <c r="I107" s="295"/>
    </row>
    <row r="108" spans="1:9" ht="19.5" customHeight="1" hidden="1">
      <c r="A108" s="23" t="s">
        <v>398</v>
      </c>
      <c r="B108" s="4"/>
      <c r="C108" s="4"/>
      <c r="D108" s="125" t="s">
        <v>226</v>
      </c>
      <c r="E108" s="229"/>
      <c r="F108" s="229"/>
      <c r="G108" s="229">
        <v>1560</v>
      </c>
      <c r="H108" s="229">
        <v>1560</v>
      </c>
      <c r="I108" s="229">
        <v>0</v>
      </c>
    </row>
    <row r="109" spans="1:9" ht="19.5" customHeight="1" hidden="1">
      <c r="A109" s="4"/>
      <c r="B109" s="4" t="s">
        <v>399</v>
      </c>
      <c r="C109" s="4"/>
      <c r="D109" s="126" t="s">
        <v>228</v>
      </c>
      <c r="E109" s="228"/>
      <c r="F109" s="228"/>
      <c r="G109" s="228">
        <v>1560</v>
      </c>
      <c r="H109" s="228">
        <v>1560</v>
      </c>
      <c r="I109" s="228">
        <v>0</v>
      </c>
    </row>
    <row r="110" spans="1:9" ht="19.5" customHeight="1" hidden="1">
      <c r="A110" s="4"/>
      <c r="B110" s="4"/>
      <c r="C110" s="4" t="s">
        <v>72</v>
      </c>
      <c r="D110" s="1" t="s">
        <v>71</v>
      </c>
      <c r="E110" s="228"/>
      <c r="F110" s="228"/>
      <c r="G110" s="228">
        <v>1560</v>
      </c>
      <c r="H110" s="228">
        <v>1560</v>
      </c>
      <c r="I110" s="228">
        <v>0</v>
      </c>
    </row>
    <row r="111" spans="1:9" ht="12" customHeight="1">
      <c r="A111" s="226"/>
      <c r="B111" s="224"/>
      <c r="C111" s="224"/>
      <c r="D111" s="225"/>
      <c r="E111" s="224"/>
      <c r="F111" s="224"/>
      <c r="G111" s="224"/>
      <c r="H111" s="224"/>
      <c r="I111" s="227"/>
    </row>
    <row r="112" spans="1:9" ht="24" customHeight="1">
      <c r="A112" s="2" t="s">
        <v>78</v>
      </c>
      <c r="B112" s="2"/>
      <c r="C112" s="2"/>
      <c r="D112" s="3" t="s">
        <v>79</v>
      </c>
      <c r="E112" s="173">
        <f>E113+E118+E121+E123+E125+E127+E129+E132</f>
        <v>2456</v>
      </c>
      <c r="F112" s="173">
        <f>F113+F118+F121+F123+F125+F127+F129+F132</f>
        <v>0</v>
      </c>
      <c r="G112" s="173">
        <f>G113+G118+G121+G123+G125+G127+G129+G132</f>
        <v>3367199</v>
      </c>
      <c r="H112" s="173">
        <f>H113+H118+H121+H123+H125+H127+H129+H132</f>
        <v>3367199</v>
      </c>
      <c r="I112" s="173">
        <f>I113+I118+I121+I123+I125+I127+I129+I132</f>
        <v>0</v>
      </c>
    </row>
    <row r="113" spans="1:9" ht="54.75" customHeight="1" hidden="1">
      <c r="A113" s="2"/>
      <c r="B113" s="4" t="s">
        <v>77</v>
      </c>
      <c r="C113" s="2"/>
      <c r="D113" s="140" t="s">
        <v>368</v>
      </c>
      <c r="E113" s="68"/>
      <c r="F113" s="68"/>
      <c r="G113" s="26">
        <f>SUM(G114:G117)</f>
        <v>2846076</v>
      </c>
      <c r="H113" s="26">
        <f>SUM(H114:H117)</f>
        <v>2846076</v>
      </c>
      <c r="I113" s="26">
        <f>SUM(I114:I117)</f>
        <v>0</v>
      </c>
    </row>
    <row r="114" spans="1:9" ht="19.5" customHeight="1" hidden="1">
      <c r="A114" s="2"/>
      <c r="B114" s="2"/>
      <c r="C114" s="4" t="s">
        <v>46</v>
      </c>
      <c r="D114" s="1" t="s">
        <v>10</v>
      </c>
      <c r="E114" s="20"/>
      <c r="F114" s="20"/>
      <c r="G114" s="26">
        <v>260</v>
      </c>
      <c r="H114" s="26">
        <v>260</v>
      </c>
      <c r="I114" s="26">
        <v>0</v>
      </c>
    </row>
    <row r="115" spans="1:9" ht="19.5" customHeight="1" hidden="1">
      <c r="A115" s="2"/>
      <c r="B115" s="2"/>
      <c r="C115" s="4" t="s">
        <v>300</v>
      </c>
      <c r="D115" s="1" t="s">
        <v>301</v>
      </c>
      <c r="E115" s="20"/>
      <c r="F115" s="20"/>
      <c r="G115" s="26">
        <v>4000</v>
      </c>
      <c r="H115" s="26">
        <v>4000</v>
      </c>
      <c r="I115" s="26">
        <v>0</v>
      </c>
    </row>
    <row r="116" spans="1:9" ht="55.5" customHeight="1" hidden="1">
      <c r="A116" s="2"/>
      <c r="B116" s="2"/>
      <c r="C116" s="4" t="s">
        <v>47</v>
      </c>
      <c r="D116" s="1" t="s">
        <v>94</v>
      </c>
      <c r="E116" s="20"/>
      <c r="F116" s="20"/>
      <c r="G116" s="26">
        <v>2833016</v>
      </c>
      <c r="H116" s="26">
        <v>2833016</v>
      </c>
      <c r="I116" s="26">
        <v>0</v>
      </c>
    </row>
    <row r="117" spans="1:9" ht="42" customHeight="1" hidden="1">
      <c r="A117" s="2"/>
      <c r="B117" s="4"/>
      <c r="C117" s="4" t="s">
        <v>69</v>
      </c>
      <c r="D117" s="1" t="s">
        <v>68</v>
      </c>
      <c r="E117" s="20"/>
      <c r="F117" s="20"/>
      <c r="G117" s="26">
        <v>8800</v>
      </c>
      <c r="H117" s="26">
        <v>8800</v>
      </c>
      <c r="I117" s="26">
        <v>0</v>
      </c>
    </row>
    <row r="118" spans="1:9" ht="81.75" customHeight="1" hidden="1">
      <c r="A118" s="4"/>
      <c r="B118" s="4" t="s">
        <v>80</v>
      </c>
      <c r="C118" s="4"/>
      <c r="D118" s="1" t="s">
        <v>433</v>
      </c>
      <c r="E118" s="20">
        <f>E119+E120</f>
        <v>0</v>
      </c>
      <c r="F118" s="20">
        <f>F119+F120</f>
        <v>0</v>
      </c>
      <c r="G118" s="68">
        <f>SUM(G119:G120)</f>
        <v>30525</v>
      </c>
      <c r="H118" s="68">
        <f>SUM(H119:H120)</f>
        <v>30525</v>
      </c>
      <c r="I118" s="68">
        <f>SUM(I119:I120)</f>
        <v>0</v>
      </c>
    </row>
    <row r="119" spans="1:9" ht="59.25" customHeight="1" hidden="1">
      <c r="A119" s="4"/>
      <c r="B119" s="4"/>
      <c r="C119" s="4" t="s">
        <v>47</v>
      </c>
      <c r="D119" s="1" t="s">
        <v>94</v>
      </c>
      <c r="E119" s="21"/>
      <c r="F119" s="21"/>
      <c r="G119" s="68">
        <v>16675</v>
      </c>
      <c r="H119" s="68">
        <v>16675</v>
      </c>
      <c r="I119" s="20">
        <v>0</v>
      </c>
    </row>
    <row r="120" spans="1:9" ht="48" customHeight="1" hidden="1">
      <c r="A120" s="4"/>
      <c r="B120" s="4"/>
      <c r="C120" s="4" t="s">
        <v>66</v>
      </c>
      <c r="D120" s="6" t="s">
        <v>93</v>
      </c>
      <c r="E120" s="21"/>
      <c r="F120" s="21"/>
      <c r="G120" s="26">
        <v>13850</v>
      </c>
      <c r="H120" s="26">
        <v>13850</v>
      </c>
      <c r="I120" s="26">
        <v>0</v>
      </c>
    </row>
    <row r="121" spans="1:9" ht="21" customHeight="1" hidden="1">
      <c r="A121" s="4"/>
      <c r="B121" s="4" t="s">
        <v>81</v>
      </c>
      <c r="C121" s="4"/>
      <c r="D121" s="1" t="s">
        <v>32</v>
      </c>
      <c r="E121" s="20"/>
      <c r="F121" s="20"/>
      <c r="G121" s="68">
        <f>SUM(G122:G122)</f>
        <v>116030</v>
      </c>
      <c r="H121" s="68">
        <f>SUM(H122:H122)</f>
        <v>116030</v>
      </c>
      <c r="I121" s="20">
        <f>SUM(I122:I122)</f>
        <v>0</v>
      </c>
    </row>
    <row r="122" spans="1:9" ht="40.5" customHeight="1" hidden="1">
      <c r="A122" s="4"/>
      <c r="B122" s="4"/>
      <c r="C122" s="4" t="s">
        <v>66</v>
      </c>
      <c r="D122" s="1" t="s">
        <v>93</v>
      </c>
      <c r="E122" s="20"/>
      <c r="F122" s="20"/>
      <c r="G122" s="26">
        <v>116030</v>
      </c>
      <c r="H122" s="26">
        <v>116030</v>
      </c>
      <c r="I122" s="26">
        <v>0</v>
      </c>
    </row>
    <row r="123" spans="1:9" ht="21" customHeight="1" hidden="1">
      <c r="A123" s="4"/>
      <c r="B123" s="4" t="s">
        <v>302</v>
      </c>
      <c r="C123" s="4"/>
      <c r="D123" s="6" t="s">
        <v>303</v>
      </c>
      <c r="E123" s="21">
        <f>E124</f>
        <v>0</v>
      </c>
      <c r="F123" s="21">
        <f>F124</f>
        <v>0</v>
      </c>
      <c r="G123" s="21">
        <f>G124</f>
        <v>163862</v>
      </c>
      <c r="H123" s="21">
        <f>H124</f>
        <v>163862</v>
      </c>
      <c r="I123" s="21">
        <f>I124</f>
        <v>0</v>
      </c>
    </row>
    <row r="124" spans="1:9" ht="42" customHeight="1" hidden="1">
      <c r="A124" s="4"/>
      <c r="B124" s="4"/>
      <c r="C124" s="4" t="s">
        <v>66</v>
      </c>
      <c r="D124" s="1" t="s">
        <v>93</v>
      </c>
      <c r="E124" s="20"/>
      <c r="F124" s="20"/>
      <c r="G124" s="26">
        <v>163862</v>
      </c>
      <c r="H124" s="26">
        <v>163862</v>
      </c>
      <c r="I124" s="26">
        <v>0</v>
      </c>
    </row>
    <row r="125" spans="1:9" ht="21" customHeight="1" hidden="1">
      <c r="A125" s="4"/>
      <c r="B125" s="4" t="s">
        <v>82</v>
      </c>
      <c r="C125" s="4"/>
      <c r="D125" s="1" t="s">
        <v>33</v>
      </c>
      <c r="E125" s="20"/>
      <c r="F125" s="20"/>
      <c r="G125" s="26">
        <f>SUM(G126:G126)</f>
        <v>116220</v>
      </c>
      <c r="H125" s="26">
        <f>SUM(H126:H126)</f>
        <v>116220</v>
      </c>
      <c r="I125" s="26">
        <f>SUM(I126:I126)</f>
        <v>0</v>
      </c>
    </row>
    <row r="126" spans="1:9" ht="39" customHeight="1" hidden="1">
      <c r="A126" s="4"/>
      <c r="B126" s="4"/>
      <c r="C126" s="4" t="s">
        <v>66</v>
      </c>
      <c r="D126" s="6" t="s">
        <v>93</v>
      </c>
      <c r="E126" s="21"/>
      <c r="F126" s="21"/>
      <c r="G126" s="26">
        <v>116220</v>
      </c>
      <c r="H126" s="26">
        <v>116220</v>
      </c>
      <c r="I126" s="26">
        <v>0</v>
      </c>
    </row>
    <row r="127" spans="1:9" ht="38.25" customHeight="1" hidden="1">
      <c r="A127" s="4"/>
      <c r="B127" s="4" t="s">
        <v>105</v>
      </c>
      <c r="C127" s="4"/>
      <c r="D127" s="6" t="s">
        <v>104</v>
      </c>
      <c r="E127" s="21"/>
      <c r="F127" s="21"/>
      <c r="G127" s="26">
        <f>G128</f>
        <v>1680</v>
      </c>
      <c r="H127" s="26">
        <f>H128</f>
        <v>1680</v>
      </c>
      <c r="I127" s="26">
        <f>I128</f>
        <v>0</v>
      </c>
    </row>
    <row r="128" spans="1:9" ht="20.25" customHeight="1" hidden="1">
      <c r="A128" s="4"/>
      <c r="B128" s="4"/>
      <c r="C128" s="4" t="s">
        <v>65</v>
      </c>
      <c r="D128" s="1" t="s">
        <v>35</v>
      </c>
      <c r="E128" s="20"/>
      <c r="F128" s="20"/>
      <c r="G128" s="26">
        <v>1680</v>
      </c>
      <c r="H128" s="26">
        <v>1680</v>
      </c>
      <c r="I128" s="26">
        <v>0</v>
      </c>
    </row>
    <row r="129" spans="1:9" ht="31.5" customHeight="1">
      <c r="A129" s="4"/>
      <c r="B129" s="4" t="s">
        <v>85</v>
      </c>
      <c r="C129" s="4"/>
      <c r="D129" s="1" t="s">
        <v>86</v>
      </c>
      <c r="E129" s="20">
        <v>456</v>
      </c>
      <c r="F129" s="20"/>
      <c r="G129" s="26">
        <f>G130+G131</f>
        <v>31056</v>
      </c>
      <c r="H129" s="26">
        <f>H130+H131</f>
        <v>31056</v>
      </c>
      <c r="I129" s="26">
        <f>I130+I131</f>
        <v>0</v>
      </c>
    </row>
    <row r="130" spans="1:9" ht="20.25" customHeight="1" hidden="1">
      <c r="A130" s="4"/>
      <c r="B130" s="4"/>
      <c r="C130" s="4" t="s">
        <v>65</v>
      </c>
      <c r="D130" s="1" t="s">
        <v>35</v>
      </c>
      <c r="E130" s="20"/>
      <c r="F130" s="20"/>
      <c r="G130" s="26">
        <v>8000</v>
      </c>
      <c r="H130" s="26">
        <v>8000</v>
      </c>
      <c r="I130" s="26">
        <v>0</v>
      </c>
    </row>
    <row r="131" spans="1:9" ht="51" customHeight="1">
      <c r="A131" s="4"/>
      <c r="B131" s="4"/>
      <c r="C131" s="4" t="s">
        <v>47</v>
      </c>
      <c r="D131" s="1" t="s">
        <v>95</v>
      </c>
      <c r="E131" s="20">
        <v>456</v>
      </c>
      <c r="F131" s="20"/>
      <c r="G131" s="26">
        <v>23056</v>
      </c>
      <c r="H131" s="26">
        <v>23056</v>
      </c>
      <c r="I131" s="26">
        <v>0</v>
      </c>
    </row>
    <row r="132" spans="1:9" ht="19.5" customHeight="1">
      <c r="A132" s="4"/>
      <c r="B132" s="4" t="s">
        <v>83</v>
      </c>
      <c r="C132" s="4"/>
      <c r="D132" s="1" t="s">
        <v>9</v>
      </c>
      <c r="E132" s="20">
        <f>E133+E134</f>
        <v>2000</v>
      </c>
      <c r="F132" s="20">
        <f>F133+F134</f>
        <v>0</v>
      </c>
      <c r="G132" s="20">
        <f>G133+G134</f>
        <v>61750</v>
      </c>
      <c r="H132" s="20">
        <f>H133+H134</f>
        <v>61750</v>
      </c>
      <c r="I132" s="20">
        <f>I133+I134</f>
        <v>0</v>
      </c>
    </row>
    <row r="133" spans="1:9" ht="39.75" customHeight="1">
      <c r="A133" s="4"/>
      <c r="B133" s="4"/>
      <c r="C133" s="4" t="s">
        <v>47</v>
      </c>
      <c r="D133" s="1" t="s">
        <v>364</v>
      </c>
      <c r="E133" s="20">
        <v>2000</v>
      </c>
      <c r="F133" s="20"/>
      <c r="G133" s="26">
        <v>4000</v>
      </c>
      <c r="H133" s="26">
        <v>4000</v>
      </c>
      <c r="I133" s="26">
        <v>0</v>
      </c>
    </row>
    <row r="134" spans="1:9" ht="38.25" customHeight="1" hidden="1">
      <c r="A134" s="4"/>
      <c r="B134" s="4"/>
      <c r="C134" s="4" t="s">
        <v>66</v>
      </c>
      <c r="D134" s="6" t="s">
        <v>93</v>
      </c>
      <c r="E134" s="20"/>
      <c r="F134" s="20"/>
      <c r="G134" s="26">
        <v>57750</v>
      </c>
      <c r="H134" s="26">
        <v>57750</v>
      </c>
      <c r="I134" s="26">
        <v>0</v>
      </c>
    </row>
    <row r="135" spans="1:9" ht="12" customHeight="1" hidden="1">
      <c r="A135" s="293"/>
      <c r="B135" s="294"/>
      <c r="C135" s="294"/>
      <c r="D135" s="294"/>
      <c r="E135" s="294"/>
      <c r="F135" s="294"/>
      <c r="G135" s="294"/>
      <c r="H135" s="294"/>
      <c r="I135" s="295"/>
    </row>
    <row r="136" spans="1:9" ht="30" customHeight="1" hidden="1">
      <c r="A136" s="23" t="s">
        <v>282</v>
      </c>
      <c r="B136" s="4"/>
      <c r="C136" s="4"/>
      <c r="D136" s="204" t="s">
        <v>283</v>
      </c>
      <c r="E136" s="205">
        <f>E137</f>
        <v>0</v>
      </c>
      <c r="F136" s="205">
        <f>F137</f>
        <v>0</v>
      </c>
      <c r="G136" s="205">
        <f>G137</f>
        <v>162410</v>
      </c>
      <c r="H136" s="205">
        <f>H137</f>
        <v>162410</v>
      </c>
      <c r="I136" s="205">
        <f>I137</f>
        <v>0</v>
      </c>
    </row>
    <row r="137" spans="1:9" ht="21" customHeight="1" hidden="1">
      <c r="A137" s="4"/>
      <c r="B137" s="4" t="s">
        <v>284</v>
      </c>
      <c r="C137" s="4"/>
      <c r="D137" s="67" t="s">
        <v>9</v>
      </c>
      <c r="E137" s="174">
        <f>SUM(E138:E142)</f>
        <v>0</v>
      </c>
      <c r="F137" s="174">
        <f>SUM(F138:F142)</f>
        <v>0</v>
      </c>
      <c r="G137" s="68">
        <f>SUM(G138:G142)</f>
        <v>162410</v>
      </c>
      <c r="H137" s="68">
        <f>SUM(H138:H142)</f>
        <v>162410</v>
      </c>
      <c r="I137" s="20">
        <f>SUM(I142:I142)</f>
        <v>0</v>
      </c>
    </row>
    <row r="138" spans="1:9" ht="21" customHeight="1" hidden="1">
      <c r="A138" s="4"/>
      <c r="B138" s="4"/>
      <c r="C138" s="4" t="s">
        <v>46</v>
      </c>
      <c r="D138" s="67" t="s">
        <v>10</v>
      </c>
      <c r="E138" s="174"/>
      <c r="F138" s="174"/>
      <c r="G138" s="68">
        <v>250</v>
      </c>
      <c r="H138" s="68">
        <v>250</v>
      </c>
      <c r="I138" s="20"/>
    </row>
    <row r="139" spans="1:9" ht="78.75" customHeight="1" hidden="1">
      <c r="A139" s="4"/>
      <c r="B139" s="4"/>
      <c r="C139" s="4" t="s">
        <v>387</v>
      </c>
      <c r="D139" s="206" t="s">
        <v>386</v>
      </c>
      <c r="E139" s="174"/>
      <c r="F139" s="174"/>
      <c r="G139" s="68">
        <v>146696</v>
      </c>
      <c r="H139" s="68">
        <v>146696</v>
      </c>
      <c r="I139" s="20">
        <v>0</v>
      </c>
    </row>
    <row r="140" spans="1:9" ht="78.75" customHeight="1" hidden="1">
      <c r="A140" s="4"/>
      <c r="B140" s="4"/>
      <c r="C140" s="4" t="s">
        <v>401</v>
      </c>
      <c r="D140" s="206" t="s">
        <v>386</v>
      </c>
      <c r="E140" s="174"/>
      <c r="F140" s="174"/>
      <c r="G140" s="68">
        <v>15464</v>
      </c>
      <c r="H140" s="68">
        <v>15464</v>
      </c>
      <c r="I140" s="20">
        <v>0</v>
      </c>
    </row>
    <row r="141" spans="1:9" ht="32.25" customHeight="1" hidden="1">
      <c r="A141" s="4"/>
      <c r="B141" s="4"/>
      <c r="C141" s="4" t="s">
        <v>304</v>
      </c>
      <c r="D141" s="1" t="s">
        <v>257</v>
      </c>
      <c r="E141" s="185"/>
      <c r="F141" s="20"/>
      <c r="G141" s="26">
        <v>0</v>
      </c>
      <c r="H141" s="26">
        <v>0</v>
      </c>
      <c r="I141" s="26">
        <v>0</v>
      </c>
    </row>
    <row r="142" spans="1:9" ht="27.75" customHeight="1" hidden="1">
      <c r="A142" s="5"/>
      <c r="B142" s="5"/>
      <c r="C142" s="5" t="s">
        <v>305</v>
      </c>
      <c r="D142" s="6" t="s">
        <v>257</v>
      </c>
      <c r="E142" s="21"/>
      <c r="F142" s="21"/>
      <c r="G142" s="71">
        <v>0</v>
      </c>
      <c r="H142" s="71">
        <v>0</v>
      </c>
      <c r="I142" s="71">
        <v>0</v>
      </c>
    </row>
    <row r="143" spans="1:9" ht="12" customHeight="1" hidden="1">
      <c r="A143" s="267"/>
      <c r="B143" s="224"/>
      <c r="C143" s="224"/>
      <c r="D143" s="225"/>
      <c r="E143" s="264"/>
      <c r="F143" s="264"/>
      <c r="G143" s="265"/>
      <c r="H143" s="265"/>
      <c r="I143" s="266"/>
    </row>
    <row r="144" spans="1:9" s="24" customFormat="1" ht="24" customHeight="1" hidden="1">
      <c r="A144" s="23" t="s">
        <v>249</v>
      </c>
      <c r="B144" s="23"/>
      <c r="C144" s="23"/>
      <c r="D144" s="204" t="s">
        <v>34</v>
      </c>
      <c r="E144" s="205">
        <f>E145+E147</f>
        <v>0</v>
      </c>
      <c r="F144" s="205">
        <f>F145+F147</f>
        <v>0</v>
      </c>
      <c r="G144" s="205">
        <f>G145+G147</f>
        <v>83311</v>
      </c>
      <c r="H144" s="205">
        <f>H145+H147</f>
        <v>83311</v>
      </c>
      <c r="I144" s="205">
        <f>I145+I147</f>
        <v>0</v>
      </c>
    </row>
    <row r="145" spans="1:9" s="24" customFormat="1" ht="21" customHeight="1" hidden="1">
      <c r="A145" s="23"/>
      <c r="B145" s="22" t="s">
        <v>262</v>
      </c>
      <c r="C145" s="22"/>
      <c r="D145" s="25" t="s">
        <v>263</v>
      </c>
      <c r="E145" s="176"/>
      <c r="F145" s="176"/>
      <c r="G145" s="51">
        <f>G146</f>
        <v>5440</v>
      </c>
      <c r="H145" s="51">
        <v>5440</v>
      </c>
      <c r="I145" s="51">
        <v>0</v>
      </c>
    </row>
    <row r="146" spans="1:9" s="24" customFormat="1" ht="38.25" customHeight="1" hidden="1">
      <c r="A146" s="23"/>
      <c r="B146" s="22"/>
      <c r="C146" s="22" t="s">
        <v>224</v>
      </c>
      <c r="D146" s="25" t="s">
        <v>264</v>
      </c>
      <c r="E146" s="176"/>
      <c r="F146" s="176"/>
      <c r="G146" s="51">
        <v>5440</v>
      </c>
      <c r="H146" s="51">
        <v>5440</v>
      </c>
      <c r="I146" s="51">
        <v>0</v>
      </c>
    </row>
    <row r="147" spans="1:9" s="24" customFormat="1" ht="24" customHeight="1" hidden="1">
      <c r="A147" s="23"/>
      <c r="B147" s="22" t="s">
        <v>101</v>
      </c>
      <c r="C147" s="22"/>
      <c r="D147" s="67" t="s">
        <v>100</v>
      </c>
      <c r="E147" s="174">
        <f>E148</f>
        <v>0</v>
      </c>
      <c r="F147" s="174">
        <f>F148</f>
        <v>0</v>
      </c>
      <c r="G147" s="174">
        <f>G148</f>
        <v>77871</v>
      </c>
      <c r="H147" s="174">
        <f>H148</f>
        <v>77871</v>
      </c>
      <c r="I147" s="174">
        <f>I148</f>
        <v>0</v>
      </c>
    </row>
    <row r="148" spans="1:9" s="24" customFormat="1" ht="44.25" customHeight="1" hidden="1">
      <c r="A148" s="23"/>
      <c r="B148" s="22"/>
      <c r="C148" s="4" t="s">
        <v>66</v>
      </c>
      <c r="D148" s="6" t="s">
        <v>93</v>
      </c>
      <c r="E148" s="174"/>
      <c r="F148" s="174"/>
      <c r="G148" s="51">
        <v>77871</v>
      </c>
      <c r="H148" s="51">
        <v>77871</v>
      </c>
      <c r="I148" s="51">
        <v>0</v>
      </c>
    </row>
    <row r="149" spans="1:9" ht="12" customHeight="1" hidden="1">
      <c r="A149" s="293"/>
      <c r="B149" s="294"/>
      <c r="C149" s="294"/>
      <c r="D149" s="294"/>
      <c r="E149" s="294"/>
      <c r="F149" s="294"/>
      <c r="G149" s="294"/>
      <c r="H149" s="294"/>
      <c r="I149" s="295"/>
    </row>
    <row r="150" spans="1:9" ht="26.25" customHeight="1" hidden="1">
      <c r="A150" s="2">
        <v>900</v>
      </c>
      <c r="B150" s="2"/>
      <c r="C150" s="2"/>
      <c r="D150" s="3" t="s">
        <v>36</v>
      </c>
      <c r="E150" s="173">
        <f>E151+E159+E161+E163+E157+E155</f>
        <v>0</v>
      </c>
      <c r="F150" s="173">
        <f>F151+F159+F161+F163+F157+F155</f>
        <v>0</v>
      </c>
      <c r="G150" s="173">
        <f>G151+G159+G161+G163+G157+G155</f>
        <v>2848972</v>
      </c>
      <c r="H150" s="173">
        <f>H151+H159+H161+H163+H157+H155</f>
        <v>89358</v>
      </c>
      <c r="I150" s="173">
        <f>I151+I159+I161+I163+I157+I155</f>
        <v>2759614</v>
      </c>
    </row>
    <row r="151" spans="1:9" ht="21" customHeight="1" hidden="1">
      <c r="A151" s="2"/>
      <c r="B151" s="22" t="s">
        <v>43</v>
      </c>
      <c r="C151" s="22"/>
      <c r="D151" s="67" t="s">
        <v>42</v>
      </c>
      <c r="E151" s="174">
        <f>SUM(E152:E153)</f>
        <v>0</v>
      </c>
      <c r="F151" s="174">
        <f>F153+F154</f>
        <v>0</v>
      </c>
      <c r="G151" s="174">
        <f>G153+G154+G152</f>
        <v>2763616</v>
      </c>
      <c r="H151" s="174">
        <f>H153+H154+H152</f>
        <v>4002</v>
      </c>
      <c r="I151" s="174">
        <f>I153+I154+I152</f>
        <v>2759614</v>
      </c>
    </row>
    <row r="152" spans="1:9" ht="28.5" customHeight="1" hidden="1">
      <c r="A152" s="2"/>
      <c r="B152" s="22"/>
      <c r="C152" s="22" t="s">
        <v>405</v>
      </c>
      <c r="D152" s="272" t="s">
        <v>406</v>
      </c>
      <c r="E152" s="174"/>
      <c r="F152" s="174"/>
      <c r="G152" s="174">
        <v>4002</v>
      </c>
      <c r="H152" s="174">
        <v>4002</v>
      </c>
      <c r="I152" s="174">
        <v>0</v>
      </c>
    </row>
    <row r="153" spans="1:9" ht="78" customHeight="1" hidden="1">
      <c r="A153" s="2"/>
      <c r="B153" s="22"/>
      <c r="C153" s="22" t="s">
        <v>388</v>
      </c>
      <c r="D153" s="192" t="s">
        <v>386</v>
      </c>
      <c r="E153" s="174"/>
      <c r="F153" s="174"/>
      <c r="G153" s="73">
        <v>2759614</v>
      </c>
      <c r="H153" s="73">
        <v>0</v>
      </c>
      <c r="I153" s="73">
        <v>2759614</v>
      </c>
    </row>
    <row r="154" spans="1:9" ht="58.5" customHeight="1" hidden="1">
      <c r="A154" s="2"/>
      <c r="B154" s="22"/>
      <c r="C154" s="22" t="s">
        <v>295</v>
      </c>
      <c r="D154" s="67" t="s">
        <v>369</v>
      </c>
      <c r="E154" s="174"/>
      <c r="F154" s="174"/>
      <c r="G154" s="73">
        <v>0</v>
      </c>
      <c r="H154" s="73">
        <v>0</v>
      </c>
      <c r="I154" s="73">
        <v>0</v>
      </c>
    </row>
    <row r="155" spans="1:9" ht="21" customHeight="1" hidden="1">
      <c r="A155" s="2"/>
      <c r="B155" s="22" t="s">
        <v>404</v>
      </c>
      <c r="C155" s="22"/>
      <c r="D155" s="67" t="s">
        <v>241</v>
      </c>
      <c r="E155" s="174"/>
      <c r="F155" s="174"/>
      <c r="G155" s="73">
        <v>1112</v>
      </c>
      <c r="H155" s="73">
        <v>1112</v>
      </c>
      <c r="I155" s="73">
        <v>0</v>
      </c>
    </row>
    <row r="156" spans="1:9" ht="25.5" customHeight="1" hidden="1">
      <c r="A156" s="2"/>
      <c r="B156" s="22"/>
      <c r="C156" s="22" t="s">
        <v>405</v>
      </c>
      <c r="D156" s="67" t="s">
        <v>406</v>
      </c>
      <c r="E156" s="174"/>
      <c r="F156" s="174"/>
      <c r="G156" s="73">
        <v>1112</v>
      </c>
      <c r="H156" s="73">
        <v>1112</v>
      </c>
      <c r="I156" s="73">
        <v>0</v>
      </c>
    </row>
    <row r="157" spans="1:9" ht="21" customHeight="1" hidden="1">
      <c r="A157" s="2"/>
      <c r="B157" s="22" t="s">
        <v>389</v>
      </c>
      <c r="C157" s="22"/>
      <c r="D157" s="67" t="s">
        <v>391</v>
      </c>
      <c r="E157" s="174"/>
      <c r="F157" s="174">
        <v>0</v>
      </c>
      <c r="G157" s="73">
        <v>15000</v>
      </c>
      <c r="H157" s="73">
        <v>15000</v>
      </c>
      <c r="I157" s="73">
        <v>0</v>
      </c>
    </row>
    <row r="158" spans="1:9" ht="65.25" customHeight="1" hidden="1">
      <c r="A158" s="2"/>
      <c r="B158" s="22"/>
      <c r="C158" s="22" t="s">
        <v>392</v>
      </c>
      <c r="D158" s="67" t="s">
        <v>393</v>
      </c>
      <c r="E158" s="174"/>
      <c r="F158" s="174"/>
      <c r="G158" s="73">
        <v>15000</v>
      </c>
      <c r="H158" s="73">
        <v>15000</v>
      </c>
      <c r="I158" s="73">
        <v>0</v>
      </c>
    </row>
    <row r="159" spans="1:9" ht="28.5" customHeight="1" hidden="1">
      <c r="A159" s="2"/>
      <c r="B159" s="22" t="s">
        <v>375</v>
      </c>
      <c r="C159" s="22"/>
      <c r="D159" s="67" t="s">
        <v>377</v>
      </c>
      <c r="E159" s="174"/>
      <c r="F159" s="174"/>
      <c r="G159" s="73">
        <v>43682</v>
      </c>
      <c r="H159" s="73">
        <v>43682</v>
      </c>
      <c r="I159" s="73">
        <v>0</v>
      </c>
    </row>
    <row r="160" spans="1:9" ht="21" customHeight="1" hidden="1">
      <c r="A160" s="2"/>
      <c r="B160" s="22"/>
      <c r="C160" s="22" t="s">
        <v>253</v>
      </c>
      <c r="D160" s="67" t="s">
        <v>254</v>
      </c>
      <c r="E160" s="174"/>
      <c r="F160" s="174"/>
      <c r="G160" s="73">
        <v>43682</v>
      </c>
      <c r="H160" s="73">
        <v>43682</v>
      </c>
      <c r="I160" s="73">
        <v>0</v>
      </c>
    </row>
    <row r="161" spans="1:9" ht="39" customHeight="1" hidden="1">
      <c r="A161" s="2"/>
      <c r="B161" s="22" t="s">
        <v>376</v>
      </c>
      <c r="C161" s="22"/>
      <c r="D161" s="67" t="s">
        <v>378</v>
      </c>
      <c r="E161" s="174">
        <f>E162</f>
        <v>0</v>
      </c>
      <c r="F161" s="174">
        <f>F162</f>
        <v>0</v>
      </c>
      <c r="G161" s="174">
        <f>G162</f>
        <v>25196</v>
      </c>
      <c r="H161" s="174">
        <f>H162</f>
        <v>25196</v>
      </c>
      <c r="I161" s="174">
        <f>I162</f>
        <v>0</v>
      </c>
    </row>
    <row r="162" spans="1:9" ht="21" customHeight="1" hidden="1">
      <c r="A162" s="2"/>
      <c r="B162" s="22"/>
      <c r="C162" s="22" t="s">
        <v>72</v>
      </c>
      <c r="D162" s="67" t="s">
        <v>71</v>
      </c>
      <c r="E162" s="174"/>
      <c r="F162" s="174">
        <v>0</v>
      </c>
      <c r="G162" s="73">
        <v>25196</v>
      </c>
      <c r="H162" s="73">
        <v>25196</v>
      </c>
      <c r="I162" s="73">
        <v>0</v>
      </c>
    </row>
    <row r="163" spans="1:9" ht="39" customHeight="1" hidden="1">
      <c r="A163" s="4"/>
      <c r="B163" s="4" t="s">
        <v>278</v>
      </c>
      <c r="C163" s="4"/>
      <c r="D163" s="1" t="s">
        <v>279</v>
      </c>
      <c r="E163" s="20"/>
      <c r="F163" s="20"/>
      <c r="G163" s="26">
        <v>366</v>
      </c>
      <c r="H163" s="26">
        <v>366</v>
      </c>
      <c r="I163" s="26">
        <v>0</v>
      </c>
    </row>
    <row r="164" spans="1:9" ht="20.25" customHeight="1" hidden="1">
      <c r="A164" s="4"/>
      <c r="B164" s="4"/>
      <c r="C164" s="4" t="s">
        <v>280</v>
      </c>
      <c r="D164" s="1" t="s">
        <v>281</v>
      </c>
      <c r="E164" s="20"/>
      <c r="F164" s="20"/>
      <c r="G164" s="26">
        <v>366</v>
      </c>
      <c r="H164" s="26">
        <v>366</v>
      </c>
      <c r="I164" s="26">
        <v>0</v>
      </c>
    </row>
    <row r="165" spans="1:9" ht="12" customHeight="1" hidden="1">
      <c r="A165" s="293"/>
      <c r="B165" s="294"/>
      <c r="C165" s="294"/>
      <c r="D165" s="294"/>
      <c r="E165" s="294"/>
      <c r="F165" s="294"/>
      <c r="G165" s="294"/>
      <c r="H165" s="294"/>
      <c r="I165" s="295"/>
    </row>
    <row r="166" spans="1:9" ht="25.5" customHeight="1" hidden="1">
      <c r="A166" s="7">
        <v>921</v>
      </c>
      <c r="B166" s="7"/>
      <c r="C166" s="7"/>
      <c r="D166" s="8" t="s">
        <v>37</v>
      </c>
      <c r="E166" s="157"/>
      <c r="F166" s="157"/>
      <c r="G166" s="123">
        <f>G167</f>
        <v>60000</v>
      </c>
      <c r="H166" s="123">
        <f>H167</f>
        <v>60000</v>
      </c>
      <c r="I166" s="123">
        <f>I167</f>
        <v>0</v>
      </c>
    </row>
    <row r="167" spans="1:9" ht="24.75" customHeight="1" hidden="1">
      <c r="A167" s="4"/>
      <c r="B167" s="4">
        <v>92116</v>
      </c>
      <c r="C167" s="4"/>
      <c r="D167" s="1" t="s">
        <v>40</v>
      </c>
      <c r="E167" s="20"/>
      <c r="F167" s="20"/>
      <c r="G167" s="26">
        <f>SUM(G168:G168)</f>
        <v>60000</v>
      </c>
      <c r="H167" s="26">
        <v>60000</v>
      </c>
      <c r="I167" s="26">
        <f>SUM(I168:I168)</f>
        <v>0</v>
      </c>
    </row>
    <row r="168" spans="1:9" ht="44.25" customHeight="1" hidden="1">
      <c r="A168" s="4"/>
      <c r="B168" s="4"/>
      <c r="C168" s="4" t="s">
        <v>84</v>
      </c>
      <c r="D168" s="1" t="s">
        <v>96</v>
      </c>
      <c r="E168" s="20"/>
      <c r="F168" s="20"/>
      <c r="G168" s="26">
        <v>60000</v>
      </c>
      <c r="H168" s="26">
        <v>60000</v>
      </c>
      <c r="I168" s="26">
        <v>0</v>
      </c>
    </row>
    <row r="169" spans="1:9" ht="12" customHeight="1" hidden="1">
      <c r="A169" s="293"/>
      <c r="B169" s="294"/>
      <c r="C169" s="294"/>
      <c r="D169" s="294"/>
      <c r="E169" s="294"/>
      <c r="F169" s="294"/>
      <c r="G169" s="294"/>
      <c r="H169" s="294"/>
      <c r="I169" s="295"/>
    </row>
    <row r="170" spans="1:9" s="24" customFormat="1" ht="24" customHeight="1" hidden="1">
      <c r="A170" s="23" t="s">
        <v>250</v>
      </c>
      <c r="B170" s="23"/>
      <c r="C170" s="23"/>
      <c r="D170" s="29" t="s">
        <v>41</v>
      </c>
      <c r="E170" s="197"/>
      <c r="F170" s="197"/>
      <c r="G170" s="75">
        <f>G171</f>
        <v>7490</v>
      </c>
      <c r="H170" s="75">
        <f>H171</f>
        <v>7490</v>
      </c>
      <c r="I170" s="75">
        <f>I171</f>
        <v>0</v>
      </c>
    </row>
    <row r="171" spans="1:9" ht="21" customHeight="1" hidden="1">
      <c r="A171" s="22"/>
      <c r="B171" s="22" t="s">
        <v>285</v>
      </c>
      <c r="C171" s="22"/>
      <c r="D171" s="30" t="s">
        <v>286</v>
      </c>
      <c r="E171" s="198"/>
      <c r="F171" s="198"/>
      <c r="G171" s="77">
        <f>G172+G173</f>
        <v>7490</v>
      </c>
      <c r="H171" s="77">
        <f>H172+H173</f>
        <v>7490</v>
      </c>
      <c r="I171" s="77">
        <f>I172+I173</f>
        <v>0</v>
      </c>
    </row>
    <row r="172" spans="1:9" ht="28.5" customHeight="1" hidden="1">
      <c r="A172" s="4"/>
      <c r="B172" s="4"/>
      <c r="C172" s="4" t="s">
        <v>48</v>
      </c>
      <c r="D172" s="28" t="s">
        <v>289</v>
      </c>
      <c r="E172" s="199"/>
      <c r="F172" s="199"/>
      <c r="G172" s="74">
        <v>4490</v>
      </c>
      <c r="H172" s="74">
        <v>4490</v>
      </c>
      <c r="I172" s="74">
        <v>0</v>
      </c>
    </row>
    <row r="173" spans="1:9" ht="21" customHeight="1" hidden="1">
      <c r="A173" s="4"/>
      <c r="B173" s="4"/>
      <c r="C173" s="4" t="s">
        <v>65</v>
      </c>
      <c r="D173" s="28" t="s">
        <v>35</v>
      </c>
      <c r="E173" s="199"/>
      <c r="F173" s="199"/>
      <c r="G173" s="74">
        <v>3000</v>
      </c>
      <c r="H173" s="74">
        <v>3000</v>
      </c>
      <c r="I173" s="74">
        <v>0</v>
      </c>
    </row>
    <row r="174" spans="1:9" ht="27.75" customHeight="1">
      <c r="A174" s="296" t="s">
        <v>3</v>
      </c>
      <c r="B174" s="297"/>
      <c r="C174" s="297"/>
      <c r="D174" s="298"/>
      <c r="E174" s="137">
        <f>SUM(E170,E166,E150,E144,E136,E88,E80,E47,E39,E26,E15,E7,E112,E10,E108)</f>
        <v>7671</v>
      </c>
      <c r="F174" s="137">
        <f>SUM(F170,F166,F150,F144,F136,F88,F80,F47,F39,F26,F15,F7,F112,F10,F108)</f>
        <v>0</v>
      </c>
      <c r="G174" s="137">
        <f>SUM(G170,G166,G150,G144,G136,G88,G80,G47,G39,G26,G15,G7,G112,G10,G108)</f>
        <v>18340233</v>
      </c>
      <c r="H174" s="137">
        <f>SUM(H170,H166,H150,H144,H136,H88,H80,H47,H39,H26,H15,H7,H112,H10,H108)</f>
        <v>14390031</v>
      </c>
      <c r="I174" s="137">
        <f>SUM(I170,I166,I150,I144,I136,I88,I80,I47,I39,I26,I15,I7,I112,I10,I108)</f>
        <v>3950202</v>
      </c>
    </row>
    <row r="175" spans="1:9" ht="19.5" customHeight="1">
      <c r="A175" s="299" t="s">
        <v>361</v>
      </c>
      <c r="B175" s="300"/>
      <c r="C175" s="300"/>
      <c r="D175" s="301"/>
      <c r="E175" s="200">
        <v>0</v>
      </c>
      <c r="F175" s="200">
        <v>0</v>
      </c>
      <c r="G175" s="139">
        <f>G153+G142+G139+G93+G24+G12+G140+G104</f>
        <v>3791512</v>
      </c>
      <c r="H175" s="139">
        <f>H153+H142+H139+H93+H24+H12+H140+H104</f>
        <v>162310</v>
      </c>
      <c r="I175" s="139">
        <f>I153+I142+I139+I93+I24+I12+I140+I104</f>
        <v>3629202</v>
      </c>
    </row>
    <row r="176" spans="1:9" ht="19.5" customHeight="1">
      <c r="A176" s="136" t="s">
        <v>109</v>
      </c>
      <c r="B176" s="289" t="s">
        <v>362</v>
      </c>
      <c r="C176" s="289"/>
      <c r="D176" s="290"/>
      <c r="E176" s="177"/>
      <c r="F176" s="177"/>
      <c r="G176" s="138"/>
      <c r="H176" s="139">
        <v>162310</v>
      </c>
      <c r="I176" s="139"/>
    </row>
    <row r="177" spans="1:9" ht="19.5" customHeight="1">
      <c r="A177" s="186"/>
      <c r="B177" s="291" t="s">
        <v>363</v>
      </c>
      <c r="C177" s="291"/>
      <c r="D177" s="292"/>
      <c r="E177" s="187"/>
      <c r="F177" s="187"/>
      <c r="G177" s="138"/>
      <c r="H177" s="139"/>
      <c r="I177" s="139">
        <v>3629202</v>
      </c>
    </row>
    <row r="178" ht="12.75">
      <c r="I178" s="190"/>
    </row>
    <row r="179" ht="12.75">
      <c r="I179" s="190"/>
    </row>
    <row r="180" ht="12.75">
      <c r="I180" s="190"/>
    </row>
    <row r="181" ht="12.75">
      <c r="I181" s="190"/>
    </row>
    <row r="182" ht="12.75">
      <c r="I182" s="190"/>
    </row>
    <row r="183" ht="12.75">
      <c r="I183" s="190"/>
    </row>
    <row r="184" ht="12.75">
      <c r="I184" s="190"/>
    </row>
    <row r="185" ht="12.75">
      <c r="I185" s="190"/>
    </row>
    <row r="186" ht="12.75">
      <c r="I186" s="190"/>
    </row>
    <row r="187" ht="12.75">
      <c r="I187" s="190"/>
    </row>
    <row r="188" ht="12.75">
      <c r="I188" s="190"/>
    </row>
    <row r="189" ht="12.75">
      <c r="I189" s="190"/>
    </row>
    <row r="190" ht="12.75">
      <c r="I190" s="190"/>
    </row>
    <row r="191" ht="12.75">
      <c r="I191" s="190"/>
    </row>
    <row r="192" ht="12.75">
      <c r="I192" s="190"/>
    </row>
    <row r="193" ht="12.75">
      <c r="I193" s="190"/>
    </row>
    <row r="194" ht="12.75">
      <c r="I194" s="190"/>
    </row>
    <row r="195" ht="12.75">
      <c r="I195" s="190"/>
    </row>
    <row r="196" ht="12.75">
      <c r="I196" s="190"/>
    </row>
    <row r="197" ht="12.75">
      <c r="I197" s="190"/>
    </row>
    <row r="198" ht="12.75">
      <c r="I198" s="190"/>
    </row>
    <row r="199" ht="12.75">
      <c r="I199" s="190"/>
    </row>
    <row r="200" ht="12.75">
      <c r="I200" s="190"/>
    </row>
    <row r="201" ht="12.75">
      <c r="I201" s="190"/>
    </row>
    <row r="202" ht="12.75">
      <c r="I202" s="190"/>
    </row>
    <row r="203" ht="12.75">
      <c r="I203" s="190"/>
    </row>
    <row r="204" ht="12.75">
      <c r="I204" s="190"/>
    </row>
    <row r="205" ht="12.75">
      <c r="I205" s="190"/>
    </row>
    <row r="206" ht="12.75">
      <c r="I206" s="190"/>
    </row>
    <row r="207" ht="12.75">
      <c r="I207" s="190"/>
    </row>
    <row r="208" ht="12.75">
      <c r="I208" s="190"/>
    </row>
    <row r="209" ht="12.75">
      <c r="I209" s="190"/>
    </row>
    <row r="210" ht="12.75">
      <c r="I210" s="190"/>
    </row>
    <row r="211" ht="12.75">
      <c r="I211" s="190"/>
    </row>
    <row r="212" ht="12.75">
      <c r="I212" s="190"/>
    </row>
    <row r="213" ht="12.75">
      <c r="I213" s="190"/>
    </row>
    <row r="214" ht="12.75">
      <c r="I214" s="190"/>
    </row>
    <row r="215" ht="12.75">
      <c r="I215" s="190"/>
    </row>
    <row r="216" ht="12.75">
      <c r="I216" s="190"/>
    </row>
    <row r="217" ht="12.75">
      <c r="I217" s="190"/>
    </row>
    <row r="218" ht="12.75">
      <c r="I218" s="190"/>
    </row>
    <row r="219" ht="12.75">
      <c r="I219" s="190"/>
    </row>
    <row r="220" ht="12.75">
      <c r="I220" s="190"/>
    </row>
    <row r="221" ht="12.75">
      <c r="I221" s="190"/>
    </row>
    <row r="222" ht="12.75">
      <c r="I222" s="190"/>
    </row>
    <row r="223" ht="12.75">
      <c r="I223" s="190"/>
    </row>
    <row r="224" ht="12.75">
      <c r="I224" s="190"/>
    </row>
    <row r="225" ht="12.75">
      <c r="I225" s="190"/>
    </row>
    <row r="226" ht="12.75">
      <c r="I226" s="190"/>
    </row>
    <row r="227" ht="12.75">
      <c r="I227" s="190"/>
    </row>
    <row r="228" ht="12.75">
      <c r="I228" s="190"/>
    </row>
    <row r="229" ht="12.75">
      <c r="I229" s="190"/>
    </row>
    <row r="230" ht="12.75">
      <c r="I230" s="190"/>
    </row>
    <row r="231" ht="12.75">
      <c r="I231" s="190"/>
    </row>
    <row r="232" ht="12.75">
      <c r="I232" s="190"/>
    </row>
  </sheetData>
  <sheetProtection/>
  <autoFilter ref="C1:C163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87:I87"/>
    <mergeCell ref="A107:I107"/>
    <mergeCell ref="A3:A5"/>
    <mergeCell ref="A79:I79"/>
    <mergeCell ref="A14:I14"/>
    <mergeCell ref="A25:I25"/>
    <mergeCell ref="A38:I38"/>
    <mergeCell ref="A46:I46"/>
    <mergeCell ref="B176:D176"/>
    <mergeCell ref="B177:D177"/>
    <mergeCell ref="A135:I135"/>
    <mergeCell ref="A149:I149"/>
    <mergeCell ref="A165:I165"/>
    <mergeCell ref="A169:I169"/>
    <mergeCell ref="A174:D174"/>
    <mergeCell ref="A175:D17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1/2010  Burmistrza Miasta Radziejów z dnia 7 grudnia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624" sqref="D624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1" customWidth="1"/>
    <col min="6" max="6" width="11.00390625" style="201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16" t="s">
        <v>383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8:20" ht="12.75">
      <c r="R2" s="348" t="s">
        <v>370</v>
      </c>
      <c r="S2" s="348"/>
      <c r="T2" s="348"/>
    </row>
    <row r="3" spans="1:20" s="88" customFormat="1" ht="12.75" customHeight="1">
      <c r="A3" s="334" t="s">
        <v>0</v>
      </c>
      <c r="B3" s="340" t="s">
        <v>107</v>
      </c>
      <c r="C3" s="335" t="s">
        <v>1</v>
      </c>
      <c r="D3" s="336" t="s">
        <v>108</v>
      </c>
      <c r="E3" s="336" t="s">
        <v>373</v>
      </c>
      <c r="F3" s="336" t="s">
        <v>374</v>
      </c>
      <c r="G3" s="335" t="s">
        <v>355</v>
      </c>
      <c r="H3" s="339" t="s">
        <v>308</v>
      </c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0" s="88" customFormat="1" ht="22.5" customHeight="1">
      <c r="A4" s="335"/>
      <c r="B4" s="340"/>
      <c r="C4" s="335"/>
      <c r="D4" s="341"/>
      <c r="E4" s="337"/>
      <c r="F4" s="337"/>
      <c r="G4" s="335"/>
      <c r="H4" s="347" t="s">
        <v>110</v>
      </c>
      <c r="I4" s="339" t="s">
        <v>109</v>
      </c>
      <c r="J4" s="339"/>
      <c r="K4" s="339"/>
      <c r="L4" s="339"/>
      <c r="M4" s="339"/>
      <c r="N4" s="339"/>
      <c r="O4" s="339"/>
      <c r="P4" s="339"/>
      <c r="Q4" s="346" t="s">
        <v>112</v>
      </c>
      <c r="R4" s="339" t="s">
        <v>309</v>
      </c>
      <c r="S4" s="339"/>
      <c r="T4" s="339"/>
    </row>
    <row r="5" spans="1:20" s="88" customFormat="1" ht="12.75" customHeight="1">
      <c r="A5" s="335"/>
      <c r="B5" s="340"/>
      <c r="C5" s="335"/>
      <c r="D5" s="341"/>
      <c r="E5" s="337"/>
      <c r="F5" s="337"/>
      <c r="G5" s="335"/>
      <c r="H5" s="347"/>
      <c r="I5" s="321" t="s">
        <v>310</v>
      </c>
      <c r="J5" s="339" t="s">
        <v>109</v>
      </c>
      <c r="K5" s="339"/>
      <c r="L5" s="318" t="s">
        <v>311</v>
      </c>
      <c r="M5" s="319" t="s">
        <v>382</v>
      </c>
      <c r="N5" s="321" t="s">
        <v>312</v>
      </c>
      <c r="O5" s="321" t="s">
        <v>313</v>
      </c>
      <c r="P5" s="317" t="s">
        <v>314</v>
      </c>
      <c r="Q5" s="346"/>
      <c r="R5" s="318" t="s">
        <v>315</v>
      </c>
      <c r="S5" s="144" t="s">
        <v>111</v>
      </c>
      <c r="T5" s="321" t="s">
        <v>316</v>
      </c>
    </row>
    <row r="6" spans="1:20" s="88" customFormat="1" ht="87" customHeight="1">
      <c r="A6" s="335"/>
      <c r="B6" s="340"/>
      <c r="C6" s="335"/>
      <c r="D6" s="342"/>
      <c r="E6" s="338"/>
      <c r="F6" s="338"/>
      <c r="G6" s="335"/>
      <c r="H6" s="347"/>
      <c r="I6" s="321"/>
      <c r="J6" s="144" t="s">
        <v>317</v>
      </c>
      <c r="K6" s="144" t="s">
        <v>318</v>
      </c>
      <c r="L6" s="317"/>
      <c r="M6" s="320"/>
      <c r="N6" s="321"/>
      <c r="O6" s="321"/>
      <c r="P6" s="317"/>
      <c r="Q6" s="346"/>
      <c r="R6" s="317"/>
      <c r="S6" s="144" t="s">
        <v>319</v>
      </c>
      <c r="T6" s="321"/>
    </row>
    <row r="7" spans="1:20" s="96" customFormat="1" ht="11.25">
      <c r="A7" s="145" t="s">
        <v>320</v>
      </c>
      <c r="B7" s="145" t="s">
        <v>321</v>
      </c>
      <c r="C7" s="145" t="s">
        <v>322</v>
      </c>
      <c r="D7" s="146" t="s">
        <v>323</v>
      </c>
      <c r="E7" s="158"/>
      <c r="F7" s="158"/>
      <c r="G7" s="145" t="s">
        <v>324</v>
      </c>
      <c r="H7" s="147" t="s">
        <v>325</v>
      </c>
      <c r="I7" s="147" t="s">
        <v>326</v>
      </c>
      <c r="J7" s="147" t="s">
        <v>327</v>
      </c>
      <c r="K7" s="147" t="s">
        <v>328</v>
      </c>
      <c r="L7" s="147" t="s">
        <v>329</v>
      </c>
      <c r="M7" s="147" t="s">
        <v>330</v>
      </c>
      <c r="N7" s="147" t="s">
        <v>331</v>
      </c>
      <c r="O7" s="147" t="s">
        <v>332</v>
      </c>
      <c r="P7" s="147" t="s">
        <v>333</v>
      </c>
      <c r="Q7" s="147" t="s">
        <v>334</v>
      </c>
      <c r="R7" s="147" t="s">
        <v>335</v>
      </c>
      <c r="S7" s="147" t="s">
        <v>336</v>
      </c>
      <c r="T7" s="147" t="s">
        <v>337</v>
      </c>
    </row>
    <row r="8" spans="1:20" ht="33.75">
      <c r="A8" s="85"/>
      <c r="B8" s="85"/>
      <c r="C8" s="85"/>
      <c r="D8" s="86"/>
      <c r="E8" s="159"/>
      <c r="F8" s="159"/>
      <c r="G8" s="89" t="s">
        <v>338</v>
      </c>
      <c r="H8" s="90" t="s">
        <v>339</v>
      </c>
      <c r="I8" s="90" t="s">
        <v>340</v>
      </c>
      <c r="J8" s="91" t="s">
        <v>341</v>
      </c>
      <c r="K8" s="91" t="s">
        <v>342</v>
      </c>
      <c r="L8" s="91" t="s">
        <v>343</v>
      </c>
      <c r="M8" s="91" t="s">
        <v>344</v>
      </c>
      <c r="N8" s="91" t="s">
        <v>345</v>
      </c>
      <c r="O8" s="91" t="s">
        <v>346</v>
      </c>
      <c r="P8" s="91" t="s">
        <v>347</v>
      </c>
      <c r="Q8" s="90" t="s">
        <v>348</v>
      </c>
      <c r="R8" s="91" t="s">
        <v>349</v>
      </c>
      <c r="S8" s="91" t="s">
        <v>350</v>
      </c>
      <c r="T8" s="91" t="s">
        <v>351</v>
      </c>
    </row>
    <row r="9" spans="1:20" ht="19.5" customHeight="1">
      <c r="A9" s="35" t="s">
        <v>113</v>
      </c>
      <c r="B9" s="35"/>
      <c r="C9" s="36"/>
      <c r="D9" s="125" t="s">
        <v>115</v>
      </c>
      <c r="E9" s="72">
        <f>SUM(E10,E12)</f>
        <v>108</v>
      </c>
      <c r="F9" s="72">
        <f aca="true" t="shared" si="0" ref="F9:T9">SUM(F10,F12)</f>
        <v>0</v>
      </c>
      <c r="G9" s="72">
        <f t="shared" si="0"/>
        <v>12114</v>
      </c>
      <c r="H9" s="72">
        <f t="shared" si="0"/>
        <v>12114</v>
      </c>
      <c r="I9" s="72">
        <f t="shared" si="0"/>
        <v>12114</v>
      </c>
      <c r="J9" s="72">
        <f t="shared" si="0"/>
        <v>89</v>
      </c>
      <c r="K9" s="72">
        <f t="shared" si="0"/>
        <v>12025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09" customFormat="1" ht="19.5" customHeight="1" hidden="1">
      <c r="A10" s="79"/>
      <c r="B10" s="79" t="s">
        <v>114</v>
      </c>
      <c r="C10" s="80"/>
      <c r="D10" s="126" t="s">
        <v>116</v>
      </c>
      <c r="E10" s="160">
        <f>E11</f>
        <v>0</v>
      </c>
      <c r="F10" s="160"/>
      <c r="G10" s="82">
        <v>600</v>
      </c>
      <c r="H10" s="223">
        <v>600</v>
      </c>
      <c r="I10" s="223">
        <v>600</v>
      </c>
      <c r="J10" s="223">
        <v>0</v>
      </c>
      <c r="K10" s="223">
        <v>600</v>
      </c>
      <c r="L10" s="223">
        <v>0</v>
      </c>
      <c r="M10" s="112" t="s">
        <v>354</v>
      </c>
      <c r="N10" s="112" t="s">
        <v>354</v>
      </c>
      <c r="O10" s="112" t="s">
        <v>354</v>
      </c>
      <c r="P10" s="112" t="s">
        <v>354</v>
      </c>
      <c r="Q10" s="112" t="s">
        <v>354</v>
      </c>
      <c r="R10" s="112" t="s">
        <v>354</v>
      </c>
      <c r="S10" s="112" t="s">
        <v>354</v>
      </c>
      <c r="T10" s="112" t="s">
        <v>354</v>
      </c>
    </row>
    <row r="11" spans="1:20" ht="28.5" customHeight="1" hidden="1">
      <c r="A11" s="39"/>
      <c r="B11" s="39"/>
      <c r="C11" s="40">
        <v>2850</v>
      </c>
      <c r="D11" s="127" t="s">
        <v>117</v>
      </c>
      <c r="E11" s="68"/>
      <c r="F11" s="68"/>
      <c r="G11" s="27">
        <v>600</v>
      </c>
      <c r="H11" s="222">
        <v>600</v>
      </c>
      <c r="I11" s="222">
        <v>600</v>
      </c>
      <c r="J11" s="222">
        <v>0</v>
      </c>
      <c r="K11" s="222">
        <v>600</v>
      </c>
      <c r="L11" s="222">
        <v>0</v>
      </c>
      <c r="M11" s="95" t="s">
        <v>354</v>
      </c>
      <c r="N11" s="95" t="s">
        <v>354</v>
      </c>
      <c r="O11" s="95" t="s">
        <v>354</v>
      </c>
      <c r="P11" s="95" t="s">
        <v>354</v>
      </c>
      <c r="Q11" s="95" t="s">
        <v>354</v>
      </c>
      <c r="R11" s="95" t="s">
        <v>354</v>
      </c>
      <c r="S11" s="95" t="s">
        <v>354</v>
      </c>
      <c r="T11" s="95" t="s">
        <v>354</v>
      </c>
    </row>
    <row r="12" spans="1:20" s="109" customFormat="1" ht="19.5" customHeight="1">
      <c r="A12" s="79"/>
      <c r="B12" s="212" t="s">
        <v>395</v>
      </c>
      <c r="C12" s="80"/>
      <c r="D12" s="126" t="s">
        <v>9</v>
      </c>
      <c r="E12" s="160">
        <f>SUM(E13:E20)</f>
        <v>108</v>
      </c>
      <c r="F12" s="160">
        <f aca="true" t="shared" si="1" ref="F12:T12">SUM(F13:F20)</f>
        <v>0</v>
      </c>
      <c r="G12" s="160">
        <f t="shared" si="1"/>
        <v>11514</v>
      </c>
      <c r="H12" s="160">
        <f t="shared" si="1"/>
        <v>11514</v>
      </c>
      <c r="I12" s="160">
        <f t="shared" si="1"/>
        <v>11514</v>
      </c>
      <c r="J12" s="160">
        <f t="shared" si="1"/>
        <v>89</v>
      </c>
      <c r="K12" s="160">
        <f t="shared" si="1"/>
        <v>11425</v>
      </c>
      <c r="L12" s="160">
        <f t="shared" si="1"/>
        <v>0</v>
      </c>
      <c r="M12" s="160">
        <f t="shared" si="1"/>
        <v>0</v>
      </c>
      <c r="N12" s="160">
        <f t="shared" si="1"/>
        <v>0</v>
      </c>
      <c r="O12" s="160">
        <f t="shared" si="1"/>
        <v>0</v>
      </c>
      <c r="P12" s="160">
        <f t="shared" si="1"/>
        <v>0</v>
      </c>
      <c r="Q12" s="160">
        <f t="shared" si="1"/>
        <v>0</v>
      </c>
      <c r="R12" s="160">
        <f t="shared" si="1"/>
        <v>0</v>
      </c>
      <c r="S12" s="160">
        <f t="shared" si="1"/>
        <v>0</v>
      </c>
      <c r="T12" s="160">
        <f t="shared" si="1"/>
        <v>0</v>
      </c>
    </row>
    <row r="13" spans="1:20" ht="26.25" customHeight="1">
      <c r="A13" s="49"/>
      <c r="B13" s="284"/>
      <c r="C13" s="50">
        <v>4010</v>
      </c>
      <c r="D13" s="130" t="s">
        <v>156</v>
      </c>
      <c r="E13" s="73">
        <v>75</v>
      </c>
      <c r="F13" s="73"/>
      <c r="G13" s="73">
        <v>75</v>
      </c>
      <c r="H13" s="73">
        <v>75</v>
      </c>
      <c r="I13" s="73">
        <v>75</v>
      </c>
      <c r="J13" s="73">
        <v>75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0" ht="19.5" customHeight="1">
      <c r="A14" s="49"/>
      <c r="B14" s="284"/>
      <c r="C14" s="46">
        <v>4110</v>
      </c>
      <c r="D14" s="130" t="s">
        <v>188</v>
      </c>
      <c r="E14" s="73">
        <v>12</v>
      </c>
      <c r="F14" s="73"/>
      <c r="G14" s="73">
        <v>12</v>
      </c>
      <c r="H14" s="73">
        <v>12</v>
      </c>
      <c r="I14" s="73">
        <v>12</v>
      </c>
      <c r="J14" s="73">
        <v>12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</row>
    <row r="15" spans="1:20" ht="19.5" customHeight="1">
      <c r="A15" s="49"/>
      <c r="B15" s="284"/>
      <c r="C15" s="46">
        <v>4120</v>
      </c>
      <c r="D15" s="130" t="s">
        <v>158</v>
      </c>
      <c r="E15" s="73">
        <v>2</v>
      </c>
      <c r="F15" s="73"/>
      <c r="G15" s="73">
        <v>2</v>
      </c>
      <c r="H15" s="73">
        <v>2</v>
      </c>
      <c r="I15" s="73">
        <v>2</v>
      </c>
      <c r="J15" s="73">
        <v>2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</row>
    <row r="16" spans="1:20" ht="19.5" customHeight="1">
      <c r="A16" s="39"/>
      <c r="B16" s="39"/>
      <c r="C16" s="40">
        <v>4210</v>
      </c>
      <c r="D16" s="127" t="s">
        <v>125</v>
      </c>
      <c r="E16" s="68">
        <v>2</v>
      </c>
      <c r="F16" s="68"/>
      <c r="G16" s="151">
        <v>8</v>
      </c>
      <c r="H16" s="281">
        <v>8</v>
      </c>
      <c r="I16" s="282">
        <v>8</v>
      </c>
      <c r="J16" s="282">
        <v>0</v>
      </c>
      <c r="K16" s="282">
        <v>8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v>0</v>
      </c>
    </row>
    <row r="17" spans="1:20" ht="19.5" customHeight="1">
      <c r="A17" s="39"/>
      <c r="B17" s="39"/>
      <c r="C17" s="40">
        <v>4300</v>
      </c>
      <c r="D17" s="127" t="s">
        <v>127</v>
      </c>
      <c r="E17" s="68">
        <v>15</v>
      </c>
      <c r="F17" s="68"/>
      <c r="G17" s="27">
        <v>111</v>
      </c>
      <c r="H17" s="221">
        <v>111</v>
      </c>
      <c r="I17" s="222">
        <v>111</v>
      </c>
      <c r="J17" s="222">
        <v>0</v>
      </c>
      <c r="K17" s="222">
        <v>111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9.5" customHeight="1" hidden="1">
      <c r="A18" s="39"/>
      <c r="B18" s="39"/>
      <c r="C18" s="40">
        <v>4430</v>
      </c>
      <c r="D18" s="127" t="s">
        <v>128</v>
      </c>
      <c r="E18" s="68"/>
      <c r="F18" s="68"/>
      <c r="G18" s="27">
        <v>11288</v>
      </c>
      <c r="H18" s="213">
        <v>11288</v>
      </c>
      <c r="I18" s="95">
        <v>11288</v>
      </c>
      <c r="J18" s="222">
        <v>0</v>
      </c>
      <c r="K18" s="95">
        <v>11288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</row>
    <row r="19" spans="1:20" ht="41.25" customHeight="1" hidden="1">
      <c r="A19" s="39"/>
      <c r="B19" s="39"/>
      <c r="C19" s="40">
        <v>4740</v>
      </c>
      <c r="D19" s="127" t="s">
        <v>163</v>
      </c>
      <c r="E19" s="68"/>
      <c r="F19" s="68"/>
      <c r="G19" s="27">
        <v>6</v>
      </c>
      <c r="H19" s="221">
        <v>6</v>
      </c>
      <c r="I19" s="222">
        <v>6</v>
      </c>
      <c r="J19" s="222">
        <v>0</v>
      </c>
      <c r="K19" s="222">
        <v>6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</row>
    <row r="20" spans="1:20" ht="28.5" customHeight="1">
      <c r="A20" s="39"/>
      <c r="B20" s="39"/>
      <c r="C20" s="40">
        <v>4750</v>
      </c>
      <c r="D20" s="127" t="s">
        <v>164</v>
      </c>
      <c r="E20" s="68">
        <v>2</v>
      </c>
      <c r="F20" s="68"/>
      <c r="G20" s="27">
        <v>12</v>
      </c>
      <c r="H20" s="221">
        <v>12</v>
      </c>
      <c r="I20" s="222">
        <v>12</v>
      </c>
      <c r="J20" s="222">
        <v>0</v>
      </c>
      <c r="K20" s="222">
        <v>12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</row>
    <row r="21" spans="1:20" ht="12.75">
      <c r="A21" s="214"/>
      <c r="B21" s="215"/>
      <c r="C21" s="215"/>
      <c r="D21" s="216"/>
      <c r="E21" s="161"/>
      <c r="F21" s="161"/>
      <c r="G21" s="21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9.5" customHeight="1" hidden="1">
      <c r="A22" s="42" t="s">
        <v>258</v>
      </c>
      <c r="B22" s="42"/>
      <c r="C22" s="43"/>
      <c r="D22" s="129" t="s">
        <v>259</v>
      </c>
      <c r="E22" s="162"/>
      <c r="F22" s="162"/>
      <c r="G22" s="44">
        <f aca="true" t="shared" si="2" ref="G22:T22">G23</f>
        <v>5300</v>
      </c>
      <c r="H22" s="44">
        <f>H23</f>
        <v>5300</v>
      </c>
      <c r="I22" s="44">
        <f t="shared" si="2"/>
        <v>5300</v>
      </c>
      <c r="J22" s="44">
        <f t="shared" si="2"/>
        <v>2000</v>
      </c>
      <c r="K22" s="44">
        <f t="shared" si="2"/>
        <v>3300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 t="shared" si="2"/>
        <v>0</v>
      </c>
      <c r="T22" s="44">
        <f t="shared" si="2"/>
        <v>0</v>
      </c>
    </row>
    <row r="23" spans="1:20" s="109" customFormat="1" ht="19.5" customHeight="1" hidden="1">
      <c r="A23" s="110"/>
      <c r="B23" s="110" t="s">
        <v>260</v>
      </c>
      <c r="C23" s="111"/>
      <c r="D23" s="126" t="s">
        <v>261</v>
      </c>
      <c r="E23" s="160"/>
      <c r="F23" s="160"/>
      <c r="G23" s="81">
        <f>SUM(G24:G25)</f>
        <v>5300</v>
      </c>
      <c r="H23" s="112">
        <f>SUM(H24:H25)</f>
        <v>5300</v>
      </c>
      <c r="I23" s="112">
        <f aca="true" t="shared" si="3" ref="I23:T23">SUM(I24:I25)</f>
        <v>5300</v>
      </c>
      <c r="J23" s="112">
        <f t="shared" si="3"/>
        <v>2000</v>
      </c>
      <c r="K23" s="112">
        <f t="shared" si="3"/>
        <v>3300</v>
      </c>
      <c r="L23" s="112">
        <f t="shared" si="3"/>
        <v>0</v>
      </c>
      <c r="M23" s="112">
        <f t="shared" si="3"/>
        <v>0</v>
      </c>
      <c r="N23" s="112">
        <f t="shared" si="3"/>
        <v>0</v>
      </c>
      <c r="O23" s="112">
        <f t="shared" si="3"/>
        <v>0</v>
      </c>
      <c r="P23" s="112">
        <f t="shared" si="3"/>
        <v>0</v>
      </c>
      <c r="Q23" s="112">
        <f t="shared" si="3"/>
        <v>0</v>
      </c>
      <c r="R23" s="112">
        <f t="shared" si="3"/>
        <v>0</v>
      </c>
      <c r="S23" s="112">
        <f t="shared" si="3"/>
        <v>0</v>
      </c>
      <c r="T23" s="112">
        <f t="shared" si="3"/>
        <v>0</v>
      </c>
    </row>
    <row r="24" spans="1:20" ht="19.5" customHeight="1" hidden="1">
      <c r="A24" s="45"/>
      <c r="B24" s="45"/>
      <c r="C24" s="46">
        <v>4170</v>
      </c>
      <c r="D24" s="130" t="s">
        <v>124</v>
      </c>
      <c r="E24" s="73"/>
      <c r="F24" s="73"/>
      <c r="G24" s="48">
        <v>2000</v>
      </c>
      <c r="H24" s="95">
        <v>2000</v>
      </c>
      <c r="I24" s="95">
        <v>2000</v>
      </c>
      <c r="J24" s="95">
        <v>2000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</row>
    <row r="25" spans="1:20" ht="19.5" customHeight="1" hidden="1">
      <c r="A25" s="45"/>
      <c r="B25" s="45"/>
      <c r="C25" s="46">
        <v>4300</v>
      </c>
      <c r="D25" s="130" t="s">
        <v>127</v>
      </c>
      <c r="E25" s="73"/>
      <c r="F25" s="73"/>
      <c r="G25" s="48">
        <v>3300</v>
      </c>
      <c r="H25" s="95">
        <v>3300</v>
      </c>
      <c r="I25" s="95">
        <v>3300</v>
      </c>
      <c r="J25" s="95">
        <v>0</v>
      </c>
      <c r="K25" s="95">
        <v>3300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ht="12.75" hidden="1">
      <c r="A26" s="60"/>
      <c r="B26" s="61"/>
      <c r="C26" s="61"/>
      <c r="D26" s="128"/>
      <c r="E26" s="161"/>
      <c r="F26" s="161"/>
      <c r="G26" s="92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9.5" customHeight="1" hidden="1">
      <c r="A27" s="35">
        <v>600</v>
      </c>
      <c r="B27" s="35"/>
      <c r="C27" s="36"/>
      <c r="D27" s="125" t="s">
        <v>5</v>
      </c>
      <c r="E27" s="72">
        <f>E28</f>
        <v>0</v>
      </c>
      <c r="F27" s="72">
        <f>F28</f>
        <v>0</v>
      </c>
      <c r="G27" s="37">
        <f>G28</f>
        <v>1012684</v>
      </c>
      <c r="H27" s="37">
        <f aca="true" t="shared" si="4" ref="H27:T27">H28</f>
        <v>306970</v>
      </c>
      <c r="I27" s="37">
        <f t="shared" si="4"/>
        <v>306970</v>
      </c>
      <c r="J27" s="37">
        <f t="shared" si="4"/>
        <v>12558</v>
      </c>
      <c r="K27" s="37">
        <f t="shared" si="4"/>
        <v>294412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37">
        <f t="shared" si="4"/>
        <v>0</v>
      </c>
      <c r="P27" s="37">
        <f t="shared" si="4"/>
        <v>0</v>
      </c>
      <c r="Q27" s="37">
        <f t="shared" si="4"/>
        <v>705714</v>
      </c>
      <c r="R27" s="37">
        <f t="shared" si="4"/>
        <v>705714</v>
      </c>
      <c r="S27" s="37">
        <f t="shared" si="4"/>
        <v>495714</v>
      </c>
      <c r="T27" s="37">
        <f t="shared" si="4"/>
        <v>0</v>
      </c>
    </row>
    <row r="28" spans="1:20" s="109" customFormat="1" ht="19.5" customHeight="1" hidden="1">
      <c r="A28" s="79"/>
      <c r="B28" s="80">
        <v>60016</v>
      </c>
      <c r="C28" s="80"/>
      <c r="D28" s="126" t="s">
        <v>6</v>
      </c>
      <c r="E28" s="160">
        <f>SUM(E29:E39)</f>
        <v>0</v>
      </c>
      <c r="F28" s="160">
        <f>SUM(F29:F39)</f>
        <v>0</v>
      </c>
      <c r="G28" s="81">
        <f>SUM(G29:G39)</f>
        <v>1012684</v>
      </c>
      <c r="H28" s="81">
        <f aca="true" t="shared" si="5" ref="H28:T28">SUM(H29:H39)</f>
        <v>306970</v>
      </c>
      <c r="I28" s="81">
        <f t="shared" si="5"/>
        <v>306970</v>
      </c>
      <c r="J28" s="81">
        <f t="shared" si="5"/>
        <v>12558</v>
      </c>
      <c r="K28" s="81">
        <f t="shared" si="5"/>
        <v>294412</v>
      </c>
      <c r="L28" s="81">
        <f t="shared" si="5"/>
        <v>0</v>
      </c>
      <c r="M28" s="81">
        <f t="shared" si="5"/>
        <v>0</v>
      </c>
      <c r="N28" s="81">
        <f t="shared" si="5"/>
        <v>0</v>
      </c>
      <c r="O28" s="81">
        <f t="shared" si="5"/>
        <v>0</v>
      </c>
      <c r="P28" s="81">
        <f t="shared" si="5"/>
        <v>0</v>
      </c>
      <c r="Q28" s="81">
        <f t="shared" si="5"/>
        <v>705714</v>
      </c>
      <c r="R28" s="81">
        <f t="shared" si="5"/>
        <v>705714</v>
      </c>
      <c r="S28" s="81">
        <f t="shared" si="5"/>
        <v>495714</v>
      </c>
      <c r="T28" s="81">
        <f t="shared" si="5"/>
        <v>0</v>
      </c>
    </row>
    <row r="29" spans="1:20" ht="19.5" customHeight="1" hidden="1">
      <c r="A29" s="39"/>
      <c r="B29" s="40"/>
      <c r="C29" s="46">
        <v>4110</v>
      </c>
      <c r="D29" s="130" t="s">
        <v>188</v>
      </c>
      <c r="E29" s="73"/>
      <c r="F29" s="73"/>
      <c r="G29" s="27">
        <v>1297</v>
      </c>
      <c r="H29" s="95">
        <v>1297</v>
      </c>
      <c r="I29" s="95">
        <v>1297</v>
      </c>
      <c r="J29" s="95">
        <v>1297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 hidden="1">
      <c r="A30" s="39"/>
      <c r="B30" s="40"/>
      <c r="C30" s="46">
        <v>4120</v>
      </c>
      <c r="D30" s="130" t="s">
        <v>158</v>
      </c>
      <c r="E30" s="73"/>
      <c r="F30" s="73"/>
      <c r="G30" s="27">
        <v>211</v>
      </c>
      <c r="H30" s="95">
        <v>211</v>
      </c>
      <c r="I30" s="95">
        <v>211</v>
      </c>
      <c r="J30" s="95">
        <v>211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 hidden="1">
      <c r="A31" s="39"/>
      <c r="B31" s="39"/>
      <c r="C31" s="40" t="s">
        <v>120</v>
      </c>
      <c r="D31" s="127" t="s">
        <v>124</v>
      </c>
      <c r="E31" s="68"/>
      <c r="F31" s="68"/>
      <c r="G31" s="27">
        <v>11050</v>
      </c>
      <c r="H31" s="95">
        <v>11050</v>
      </c>
      <c r="I31" s="95">
        <v>11050</v>
      </c>
      <c r="J31" s="95">
        <v>11050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 hidden="1">
      <c r="A32" s="39"/>
      <c r="B32" s="39"/>
      <c r="C32" s="40">
        <v>4210</v>
      </c>
      <c r="D32" s="127" t="s">
        <v>125</v>
      </c>
      <c r="E32" s="68"/>
      <c r="F32" s="68"/>
      <c r="G32" s="27">
        <v>188500</v>
      </c>
      <c r="H32" s="95">
        <v>188500</v>
      </c>
      <c r="I32" s="95">
        <v>188500</v>
      </c>
      <c r="J32" s="95">
        <v>0</v>
      </c>
      <c r="K32" s="95">
        <v>188500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>
        <v>4270</v>
      </c>
      <c r="D33" s="127" t="s">
        <v>126</v>
      </c>
      <c r="E33" s="68"/>
      <c r="F33" s="68"/>
      <c r="G33" s="27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ht="19.5" customHeight="1" hidden="1">
      <c r="A34" s="39"/>
      <c r="B34" s="39"/>
      <c r="C34" s="40">
        <v>4300</v>
      </c>
      <c r="D34" s="127" t="s">
        <v>127</v>
      </c>
      <c r="E34" s="68"/>
      <c r="F34" s="68"/>
      <c r="G34" s="27">
        <v>104844</v>
      </c>
      <c r="H34" s="27">
        <v>104844</v>
      </c>
      <c r="I34" s="27">
        <v>104844</v>
      </c>
      <c r="J34" s="95">
        <v>0</v>
      </c>
      <c r="K34" s="27">
        <v>104844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</row>
    <row r="35" spans="1:20" ht="19.5" customHeight="1" hidden="1">
      <c r="A35" s="39"/>
      <c r="B35" s="39"/>
      <c r="C35" s="40" t="s">
        <v>121</v>
      </c>
      <c r="D35" s="127" t="s">
        <v>128</v>
      </c>
      <c r="E35" s="68"/>
      <c r="F35" s="68"/>
      <c r="G35" s="27">
        <v>1068</v>
      </c>
      <c r="H35" s="95">
        <v>1068</v>
      </c>
      <c r="I35" s="95">
        <v>1068</v>
      </c>
      <c r="J35" s="95">
        <v>0</v>
      </c>
      <c r="K35" s="95">
        <v>1068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 t="s">
        <v>122</v>
      </c>
      <c r="D36" s="127" t="s">
        <v>129</v>
      </c>
      <c r="E36" s="68"/>
      <c r="F36" s="68"/>
      <c r="G36" s="27">
        <v>210000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210000</v>
      </c>
      <c r="R36" s="95">
        <v>210000</v>
      </c>
      <c r="S36" s="95">
        <v>0</v>
      </c>
      <c r="T36" s="95">
        <v>0</v>
      </c>
    </row>
    <row r="37" spans="1:20" ht="19.5" customHeight="1" hidden="1">
      <c r="A37" s="39"/>
      <c r="B37" s="39"/>
      <c r="C37" s="40">
        <v>6057</v>
      </c>
      <c r="D37" s="127" t="s">
        <v>129</v>
      </c>
      <c r="E37" s="163"/>
      <c r="F37" s="163"/>
      <c r="G37" s="151">
        <v>234050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234050</v>
      </c>
      <c r="R37" s="95">
        <v>234050</v>
      </c>
      <c r="S37" s="95">
        <v>234050</v>
      </c>
      <c r="T37" s="95">
        <v>0</v>
      </c>
    </row>
    <row r="38" spans="1:20" ht="19.5" customHeight="1" hidden="1">
      <c r="A38" s="39"/>
      <c r="B38" s="39"/>
      <c r="C38" s="40">
        <v>6058</v>
      </c>
      <c r="D38" s="127" t="s">
        <v>129</v>
      </c>
      <c r="E38" s="163"/>
      <c r="F38" s="163"/>
      <c r="G38" s="93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ht="19.5" customHeight="1" hidden="1">
      <c r="A39" s="39"/>
      <c r="B39" s="39"/>
      <c r="C39" s="40">
        <v>6059</v>
      </c>
      <c r="D39" s="127" t="s">
        <v>129</v>
      </c>
      <c r="E39" s="122"/>
      <c r="F39" s="122"/>
      <c r="G39" s="71">
        <v>261664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261664</v>
      </c>
      <c r="R39" s="106">
        <v>261664</v>
      </c>
      <c r="S39" s="106">
        <v>261664</v>
      </c>
      <c r="T39" s="106">
        <v>0</v>
      </c>
    </row>
    <row r="40" spans="1:20" ht="12.75" hidden="1">
      <c r="A40" s="60"/>
      <c r="B40" s="61"/>
      <c r="C40" s="61"/>
      <c r="D40" s="128"/>
      <c r="E40" s="164"/>
      <c r="F40" s="164"/>
      <c r="G40" s="107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ht="19.5" customHeight="1">
      <c r="A41" s="35">
        <v>700</v>
      </c>
      <c r="B41" s="35"/>
      <c r="C41" s="36"/>
      <c r="D41" s="125" t="s">
        <v>7</v>
      </c>
      <c r="E41" s="72">
        <f>E42+E60</f>
        <v>1500</v>
      </c>
      <c r="F41" s="72">
        <f>F42+F60</f>
        <v>1500</v>
      </c>
      <c r="G41" s="37">
        <f aca="true" t="shared" si="6" ref="G41:T41">G42+G60</f>
        <v>1053240</v>
      </c>
      <c r="H41" s="37">
        <f t="shared" si="6"/>
        <v>187077</v>
      </c>
      <c r="I41" s="37">
        <f t="shared" si="6"/>
        <v>187077</v>
      </c>
      <c r="J41" s="37">
        <f t="shared" si="6"/>
        <v>21595</v>
      </c>
      <c r="K41" s="37">
        <f t="shared" si="6"/>
        <v>165482</v>
      </c>
      <c r="L41" s="37">
        <f t="shared" si="6"/>
        <v>0</v>
      </c>
      <c r="M41" s="37">
        <f t="shared" si="6"/>
        <v>0</v>
      </c>
      <c r="N41" s="37">
        <f t="shared" si="6"/>
        <v>0</v>
      </c>
      <c r="O41" s="37">
        <f t="shared" si="6"/>
        <v>0</v>
      </c>
      <c r="P41" s="37">
        <f t="shared" si="6"/>
        <v>0</v>
      </c>
      <c r="Q41" s="37">
        <f t="shared" si="6"/>
        <v>866163</v>
      </c>
      <c r="R41" s="37">
        <f t="shared" si="6"/>
        <v>811163</v>
      </c>
      <c r="S41" s="37">
        <f t="shared" si="6"/>
        <v>535521</v>
      </c>
      <c r="T41" s="37">
        <f t="shared" si="6"/>
        <v>55000</v>
      </c>
    </row>
    <row r="42" spans="1:20" s="109" customFormat="1" ht="30" customHeight="1">
      <c r="A42" s="79"/>
      <c r="B42" s="80">
        <v>70005</v>
      </c>
      <c r="C42" s="80"/>
      <c r="D42" s="126" t="s">
        <v>8</v>
      </c>
      <c r="E42" s="160">
        <f>SUM(E43:E59)</f>
        <v>1500</v>
      </c>
      <c r="F42" s="160">
        <f>SUM(F43:F59)</f>
        <v>1500</v>
      </c>
      <c r="G42" s="160">
        <f aca="true" t="shared" si="7" ref="G42:T42">SUM(G43:G59)</f>
        <v>998240</v>
      </c>
      <c r="H42" s="160">
        <f t="shared" si="7"/>
        <v>187077</v>
      </c>
      <c r="I42" s="160">
        <f t="shared" si="7"/>
        <v>187077</v>
      </c>
      <c r="J42" s="160">
        <f t="shared" si="7"/>
        <v>21595</v>
      </c>
      <c r="K42" s="160">
        <f t="shared" si="7"/>
        <v>165482</v>
      </c>
      <c r="L42" s="160">
        <f t="shared" si="7"/>
        <v>0</v>
      </c>
      <c r="M42" s="160">
        <f t="shared" si="7"/>
        <v>0</v>
      </c>
      <c r="N42" s="160">
        <f t="shared" si="7"/>
        <v>0</v>
      </c>
      <c r="O42" s="160">
        <f t="shared" si="7"/>
        <v>0</v>
      </c>
      <c r="P42" s="160">
        <f t="shared" si="7"/>
        <v>0</v>
      </c>
      <c r="Q42" s="160">
        <f t="shared" si="7"/>
        <v>811163</v>
      </c>
      <c r="R42" s="160">
        <f t="shared" si="7"/>
        <v>811163</v>
      </c>
      <c r="S42" s="160">
        <f t="shared" si="7"/>
        <v>535521</v>
      </c>
      <c r="T42" s="160">
        <f t="shared" si="7"/>
        <v>0</v>
      </c>
    </row>
    <row r="43" spans="1:20" ht="19.5" customHeight="1" hidden="1">
      <c r="A43" s="39"/>
      <c r="B43" s="40"/>
      <c r="C43" s="40">
        <v>4110</v>
      </c>
      <c r="D43" s="127" t="s">
        <v>123</v>
      </c>
      <c r="E43" s="68"/>
      <c r="F43" s="68"/>
      <c r="G43" s="27">
        <v>345</v>
      </c>
      <c r="H43" s="95">
        <v>345</v>
      </c>
      <c r="I43" s="95">
        <v>345</v>
      </c>
      <c r="J43" s="95">
        <v>345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 hidden="1">
      <c r="A44" s="39"/>
      <c r="B44" s="40"/>
      <c r="C44" s="40">
        <v>4120</v>
      </c>
      <c r="D44" s="127" t="s">
        <v>158</v>
      </c>
      <c r="E44" s="68"/>
      <c r="F44" s="68"/>
      <c r="G44" s="27">
        <v>30</v>
      </c>
      <c r="H44" s="95">
        <v>30</v>
      </c>
      <c r="I44" s="95">
        <v>30</v>
      </c>
      <c r="J44" s="95">
        <v>30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>
      <c r="A45" s="39"/>
      <c r="B45" s="40"/>
      <c r="C45" s="40" t="s">
        <v>120</v>
      </c>
      <c r="D45" s="127" t="s">
        <v>124</v>
      </c>
      <c r="E45" s="68">
        <v>1500</v>
      </c>
      <c r="F45" s="68"/>
      <c r="G45" s="27">
        <v>21220</v>
      </c>
      <c r="H45" s="95">
        <v>21220</v>
      </c>
      <c r="I45" s="95">
        <v>21220</v>
      </c>
      <c r="J45" s="95">
        <v>21220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 hidden="1">
      <c r="A46" s="39"/>
      <c r="B46" s="40"/>
      <c r="C46" s="40">
        <v>4210</v>
      </c>
      <c r="D46" s="127" t="s">
        <v>125</v>
      </c>
      <c r="E46" s="68"/>
      <c r="F46" s="68"/>
      <c r="G46" s="27">
        <v>20000</v>
      </c>
      <c r="H46" s="95">
        <v>20000</v>
      </c>
      <c r="I46" s="95">
        <v>20000</v>
      </c>
      <c r="J46" s="95">
        <v>0</v>
      </c>
      <c r="K46" s="95">
        <v>20000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19.5" customHeight="1" hidden="1">
      <c r="A47" s="39"/>
      <c r="B47" s="40"/>
      <c r="C47" s="40">
        <v>4260</v>
      </c>
      <c r="D47" s="127" t="s">
        <v>133</v>
      </c>
      <c r="E47" s="68"/>
      <c r="F47" s="68"/>
      <c r="G47" s="27">
        <v>2300</v>
      </c>
      <c r="H47" s="95">
        <v>2300</v>
      </c>
      <c r="I47" s="95">
        <v>2300</v>
      </c>
      <c r="J47" s="95">
        <v>0</v>
      </c>
      <c r="K47" s="95">
        <v>2300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19.5" customHeight="1">
      <c r="A48" s="39"/>
      <c r="B48" s="40"/>
      <c r="C48" s="40" t="s">
        <v>131</v>
      </c>
      <c r="D48" s="127" t="s">
        <v>126</v>
      </c>
      <c r="E48" s="68"/>
      <c r="F48" s="68">
        <v>1500</v>
      </c>
      <c r="G48" s="27">
        <v>28285</v>
      </c>
      <c r="H48" s="27">
        <v>28285</v>
      </c>
      <c r="I48" s="27">
        <v>28285</v>
      </c>
      <c r="J48" s="95">
        <v>0</v>
      </c>
      <c r="K48" s="27">
        <v>28285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19.5" customHeight="1" hidden="1">
      <c r="A49" s="39"/>
      <c r="B49" s="40"/>
      <c r="C49" s="40">
        <v>4300</v>
      </c>
      <c r="D49" s="127" t="s">
        <v>127</v>
      </c>
      <c r="E49" s="68"/>
      <c r="F49" s="68"/>
      <c r="G49" s="27">
        <v>30000</v>
      </c>
      <c r="H49" s="95">
        <v>30000</v>
      </c>
      <c r="I49" s="95">
        <v>30000</v>
      </c>
      <c r="J49" s="95">
        <v>0</v>
      </c>
      <c r="K49" s="95">
        <v>30000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</row>
    <row r="50" spans="1:20" ht="45" customHeight="1" hidden="1">
      <c r="A50" s="39"/>
      <c r="B50" s="40"/>
      <c r="C50" s="40" t="s">
        <v>145</v>
      </c>
      <c r="D50" s="132" t="s">
        <v>439</v>
      </c>
      <c r="E50" s="68"/>
      <c r="F50" s="68"/>
      <c r="G50" s="27">
        <v>197</v>
      </c>
      <c r="H50" s="95">
        <v>197</v>
      </c>
      <c r="I50" s="95">
        <v>197</v>
      </c>
      <c r="J50" s="95">
        <v>0</v>
      </c>
      <c r="K50" s="95">
        <v>197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</row>
    <row r="51" spans="1:20" ht="25.5" hidden="1">
      <c r="A51" s="39"/>
      <c r="B51" s="40"/>
      <c r="C51" s="40">
        <v>4390</v>
      </c>
      <c r="D51" s="127" t="s">
        <v>269</v>
      </c>
      <c r="E51" s="68"/>
      <c r="F51" s="68"/>
      <c r="G51" s="27">
        <v>1000</v>
      </c>
      <c r="H51" s="95">
        <v>1000</v>
      </c>
      <c r="I51" s="95">
        <v>1000</v>
      </c>
      <c r="J51" s="95">
        <v>0</v>
      </c>
      <c r="K51" s="95">
        <v>1000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</row>
    <row r="52" spans="1:20" ht="39" customHeight="1" hidden="1">
      <c r="A52" s="39"/>
      <c r="B52" s="40"/>
      <c r="C52" s="40">
        <v>4400</v>
      </c>
      <c r="D52" s="127" t="s">
        <v>277</v>
      </c>
      <c r="E52" s="68"/>
      <c r="F52" s="68"/>
      <c r="G52" s="27">
        <v>75000</v>
      </c>
      <c r="H52" s="94">
        <v>75000</v>
      </c>
      <c r="I52" s="94">
        <v>75000</v>
      </c>
      <c r="J52" s="94">
        <v>0</v>
      </c>
      <c r="K52" s="94">
        <v>75000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19.5" customHeight="1" hidden="1">
      <c r="A53" s="39"/>
      <c r="B53" s="40"/>
      <c r="C53" s="40" t="s">
        <v>121</v>
      </c>
      <c r="D53" s="127" t="s">
        <v>128</v>
      </c>
      <c r="E53" s="68"/>
      <c r="F53" s="68"/>
      <c r="G53" s="27">
        <v>2750</v>
      </c>
      <c r="H53" s="94">
        <v>2750</v>
      </c>
      <c r="I53" s="94">
        <v>2750</v>
      </c>
      <c r="J53" s="94">
        <v>0</v>
      </c>
      <c r="K53" s="94">
        <v>2750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</row>
    <row r="54" spans="1:20" ht="19.5" customHeight="1" hidden="1">
      <c r="A54" s="39"/>
      <c r="B54" s="40"/>
      <c r="C54" s="40">
        <v>4510</v>
      </c>
      <c r="D54" s="127" t="s">
        <v>272</v>
      </c>
      <c r="E54" s="68"/>
      <c r="F54" s="68"/>
      <c r="G54" s="27">
        <v>644</v>
      </c>
      <c r="H54" s="94">
        <v>644</v>
      </c>
      <c r="I54" s="94">
        <v>644</v>
      </c>
      <c r="J54" s="94">
        <v>0</v>
      </c>
      <c r="K54" s="94">
        <v>644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</row>
    <row r="55" spans="1:20" ht="25.5" customHeight="1" hidden="1">
      <c r="A55" s="39"/>
      <c r="B55" s="40"/>
      <c r="C55" s="40" t="s">
        <v>132</v>
      </c>
      <c r="D55" s="127" t="s">
        <v>134</v>
      </c>
      <c r="E55" s="68"/>
      <c r="F55" s="68"/>
      <c r="G55" s="27">
        <v>5306</v>
      </c>
      <c r="H55" s="94">
        <v>5306</v>
      </c>
      <c r="I55" s="94">
        <v>5306</v>
      </c>
      <c r="J55" s="94">
        <v>0</v>
      </c>
      <c r="K55" s="94">
        <v>5306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ht="25.5" hidden="1">
      <c r="A56" s="39"/>
      <c r="B56" s="40"/>
      <c r="C56" s="40">
        <v>6050</v>
      </c>
      <c r="D56" s="127" t="s">
        <v>135</v>
      </c>
      <c r="E56" s="122"/>
      <c r="F56" s="122"/>
      <c r="G56" s="104">
        <v>203000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203000</v>
      </c>
      <c r="R56" s="99">
        <v>203000</v>
      </c>
      <c r="S56" s="99">
        <v>0</v>
      </c>
      <c r="T56" s="99">
        <v>0</v>
      </c>
    </row>
    <row r="57" spans="1:20" ht="25.5" customHeight="1" hidden="1">
      <c r="A57" s="39"/>
      <c r="B57" s="40"/>
      <c r="C57" s="40">
        <v>6060</v>
      </c>
      <c r="D57" s="127" t="s">
        <v>165</v>
      </c>
      <c r="E57" s="68"/>
      <c r="F57" s="68"/>
      <c r="G57" s="27">
        <v>72642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72642</v>
      </c>
      <c r="R57" s="103">
        <v>72642</v>
      </c>
      <c r="S57" s="103">
        <v>0</v>
      </c>
      <c r="T57" s="103">
        <v>0</v>
      </c>
    </row>
    <row r="58" spans="1:20" ht="25.5" customHeight="1" hidden="1">
      <c r="A58" s="39"/>
      <c r="B58" s="40"/>
      <c r="C58" s="40">
        <v>6057</v>
      </c>
      <c r="D58" s="127" t="s">
        <v>135</v>
      </c>
      <c r="E58" s="68"/>
      <c r="F58" s="68"/>
      <c r="G58" s="27">
        <v>455193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455193</v>
      </c>
      <c r="R58" s="103">
        <v>455193</v>
      </c>
      <c r="S58" s="103">
        <v>455193</v>
      </c>
      <c r="T58" s="103">
        <v>0</v>
      </c>
    </row>
    <row r="59" spans="1:20" ht="25.5" customHeight="1" hidden="1">
      <c r="A59" s="39"/>
      <c r="B59" s="40"/>
      <c r="C59" s="40">
        <v>6059</v>
      </c>
      <c r="D59" s="127" t="s">
        <v>135</v>
      </c>
      <c r="E59" s="68"/>
      <c r="F59" s="68"/>
      <c r="G59" s="27">
        <v>80328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80328</v>
      </c>
      <c r="R59" s="103">
        <v>80328</v>
      </c>
      <c r="S59" s="103">
        <v>80328</v>
      </c>
      <c r="T59" s="103">
        <v>0</v>
      </c>
    </row>
    <row r="60" spans="1:20" s="109" customFormat="1" ht="25.5" hidden="1">
      <c r="A60" s="79"/>
      <c r="B60" s="80">
        <v>70021</v>
      </c>
      <c r="C60" s="80"/>
      <c r="D60" s="126" t="s">
        <v>270</v>
      </c>
      <c r="E60" s="160"/>
      <c r="F60" s="160"/>
      <c r="G60" s="81">
        <f>G61</f>
        <v>55000</v>
      </c>
      <c r="H60" s="81">
        <f aca="true" t="shared" si="8" ref="H60:T60">H61</f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O60" s="81">
        <f t="shared" si="8"/>
        <v>0</v>
      </c>
      <c r="P60" s="81">
        <f t="shared" si="8"/>
        <v>0</v>
      </c>
      <c r="Q60" s="81">
        <f t="shared" si="8"/>
        <v>55000</v>
      </c>
      <c r="R60" s="81">
        <f t="shared" si="8"/>
        <v>0</v>
      </c>
      <c r="S60" s="81">
        <f t="shared" si="8"/>
        <v>0</v>
      </c>
      <c r="T60" s="81">
        <f t="shared" si="8"/>
        <v>55000</v>
      </c>
    </row>
    <row r="61" spans="1:20" ht="51" hidden="1">
      <c r="A61" s="39"/>
      <c r="B61" s="40"/>
      <c r="C61" s="40">
        <v>6010</v>
      </c>
      <c r="D61" s="127" t="s">
        <v>271</v>
      </c>
      <c r="E61" s="68"/>
      <c r="F61" s="68"/>
      <c r="G61" s="27">
        <v>55000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55000</v>
      </c>
      <c r="R61" s="94">
        <v>0</v>
      </c>
      <c r="S61" s="94">
        <v>0</v>
      </c>
      <c r="T61" s="94">
        <v>55000</v>
      </c>
    </row>
    <row r="62" spans="1:20" ht="12.75" hidden="1">
      <c r="A62" s="60"/>
      <c r="B62" s="61"/>
      <c r="C62" s="61"/>
      <c r="D62" s="128"/>
      <c r="E62" s="161"/>
      <c r="F62" s="161"/>
      <c r="G62" s="92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ht="19.5" customHeight="1" hidden="1">
      <c r="A63" s="54">
        <v>710</v>
      </c>
      <c r="B63" s="55"/>
      <c r="C63" s="55"/>
      <c r="D63" s="129" t="s">
        <v>273</v>
      </c>
      <c r="E63" s="162"/>
      <c r="F63" s="162"/>
      <c r="G63" s="44">
        <f>SUM(G64)</f>
        <v>10000</v>
      </c>
      <c r="H63" s="44">
        <f aca="true" t="shared" si="9" ref="H63:T64">SUM(H64)</f>
        <v>10000</v>
      </c>
      <c r="I63" s="44">
        <f t="shared" si="9"/>
        <v>10000</v>
      </c>
      <c r="J63" s="44">
        <f t="shared" si="9"/>
        <v>0</v>
      </c>
      <c r="K63" s="44">
        <f t="shared" si="9"/>
        <v>10000</v>
      </c>
      <c r="L63" s="44">
        <f t="shared" si="9"/>
        <v>0</v>
      </c>
      <c r="M63" s="44">
        <f t="shared" si="9"/>
        <v>0</v>
      </c>
      <c r="N63" s="44">
        <f t="shared" si="9"/>
        <v>0</v>
      </c>
      <c r="O63" s="44">
        <f t="shared" si="9"/>
        <v>0</v>
      </c>
      <c r="P63" s="44">
        <f t="shared" si="9"/>
        <v>0</v>
      </c>
      <c r="Q63" s="44">
        <f t="shared" si="9"/>
        <v>0</v>
      </c>
      <c r="R63" s="44">
        <f t="shared" si="9"/>
        <v>0</v>
      </c>
      <c r="S63" s="44">
        <f t="shared" si="9"/>
        <v>0</v>
      </c>
      <c r="T63" s="44">
        <f t="shared" si="9"/>
        <v>0</v>
      </c>
    </row>
    <row r="64" spans="1:20" s="109" customFormat="1" ht="25.5" hidden="1">
      <c r="A64" s="113"/>
      <c r="B64" s="80">
        <v>71004</v>
      </c>
      <c r="C64" s="80"/>
      <c r="D64" s="126" t="s">
        <v>274</v>
      </c>
      <c r="E64" s="160"/>
      <c r="F64" s="160"/>
      <c r="G64" s="81">
        <f>SUM(G65)</f>
        <v>10000</v>
      </c>
      <c r="H64" s="81">
        <f t="shared" si="9"/>
        <v>10000</v>
      </c>
      <c r="I64" s="81">
        <f t="shared" si="9"/>
        <v>10000</v>
      </c>
      <c r="J64" s="81">
        <f t="shared" si="9"/>
        <v>0</v>
      </c>
      <c r="K64" s="81">
        <f t="shared" si="9"/>
        <v>10000</v>
      </c>
      <c r="L64" s="81">
        <f t="shared" si="9"/>
        <v>0</v>
      </c>
      <c r="M64" s="81">
        <f t="shared" si="9"/>
        <v>0</v>
      </c>
      <c r="N64" s="81">
        <f t="shared" si="9"/>
        <v>0</v>
      </c>
      <c r="O64" s="81">
        <f t="shared" si="9"/>
        <v>0</v>
      </c>
      <c r="P64" s="81">
        <f t="shared" si="9"/>
        <v>0</v>
      </c>
      <c r="Q64" s="81">
        <f t="shared" si="9"/>
        <v>0</v>
      </c>
      <c r="R64" s="81">
        <f t="shared" si="9"/>
        <v>0</v>
      </c>
      <c r="S64" s="81">
        <f t="shared" si="9"/>
        <v>0</v>
      </c>
      <c r="T64" s="81">
        <f t="shared" si="9"/>
        <v>0</v>
      </c>
    </row>
    <row r="65" spans="1:20" ht="19.5" customHeight="1" hidden="1">
      <c r="A65" s="39"/>
      <c r="B65" s="40"/>
      <c r="C65" s="40">
        <v>4300</v>
      </c>
      <c r="D65" s="127" t="s">
        <v>127</v>
      </c>
      <c r="E65" s="68"/>
      <c r="F65" s="68"/>
      <c r="G65" s="41">
        <v>10000</v>
      </c>
      <c r="H65" s="103">
        <v>10000</v>
      </c>
      <c r="I65" s="103">
        <v>10000</v>
      </c>
      <c r="J65" s="103">
        <v>0</v>
      </c>
      <c r="K65" s="103">
        <v>10000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</row>
    <row r="66" spans="1:20" ht="12.75" hidden="1">
      <c r="A66" s="232"/>
      <c r="B66" s="230"/>
      <c r="C66" s="230"/>
      <c r="D66" s="231"/>
      <c r="E66" s="161"/>
      <c r="F66" s="161"/>
      <c r="G66" s="20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233"/>
    </row>
    <row r="67" spans="1:20" ht="19.5" customHeight="1" hidden="1">
      <c r="A67" s="59">
        <v>720</v>
      </c>
      <c r="B67" s="55"/>
      <c r="C67" s="55"/>
      <c r="D67" s="129" t="s">
        <v>400</v>
      </c>
      <c r="E67" s="162">
        <f>E68</f>
        <v>0</v>
      </c>
      <c r="F67" s="162">
        <f aca="true" t="shared" si="10" ref="F67:T67">F68</f>
        <v>0</v>
      </c>
      <c r="G67" s="162">
        <f t="shared" si="10"/>
        <v>26000</v>
      </c>
      <c r="H67" s="162">
        <f t="shared" si="10"/>
        <v>0</v>
      </c>
      <c r="I67" s="162">
        <f t="shared" si="10"/>
        <v>0</v>
      </c>
      <c r="J67" s="162">
        <f t="shared" si="10"/>
        <v>0</v>
      </c>
      <c r="K67" s="162">
        <f t="shared" si="10"/>
        <v>0</v>
      </c>
      <c r="L67" s="162">
        <f t="shared" si="10"/>
        <v>0</v>
      </c>
      <c r="M67" s="162">
        <f t="shared" si="10"/>
        <v>0</v>
      </c>
      <c r="N67" s="162">
        <f t="shared" si="10"/>
        <v>0</v>
      </c>
      <c r="O67" s="162">
        <f t="shared" si="10"/>
        <v>0</v>
      </c>
      <c r="P67" s="162">
        <f t="shared" si="10"/>
        <v>0</v>
      </c>
      <c r="Q67" s="162">
        <f t="shared" si="10"/>
        <v>26000</v>
      </c>
      <c r="R67" s="162">
        <f t="shared" si="10"/>
        <v>26000</v>
      </c>
      <c r="S67" s="162">
        <f t="shared" si="10"/>
        <v>26000</v>
      </c>
      <c r="T67" s="162">
        <f t="shared" si="10"/>
        <v>0</v>
      </c>
    </row>
    <row r="68" spans="1:20" ht="19.5" customHeight="1" hidden="1">
      <c r="A68" s="49"/>
      <c r="B68" s="50">
        <v>72095</v>
      </c>
      <c r="C68" s="50"/>
      <c r="D68" s="130" t="s">
        <v>9</v>
      </c>
      <c r="E68" s="73">
        <f>E69+E70</f>
        <v>0</v>
      </c>
      <c r="F68" s="73">
        <f>F69+F70</f>
        <v>0</v>
      </c>
      <c r="G68" s="73">
        <f aca="true" t="shared" si="11" ref="G68:T68">G69+G70</f>
        <v>26000</v>
      </c>
      <c r="H68" s="73">
        <f t="shared" si="11"/>
        <v>0</v>
      </c>
      <c r="I68" s="73">
        <f t="shared" si="11"/>
        <v>0</v>
      </c>
      <c r="J68" s="73">
        <f t="shared" si="11"/>
        <v>0</v>
      </c>
      <c r="K68" s="73">
        <f t="shared" si="11"/>
        <v>0</v>
      </c>
      <c r="L68" s="73">
        <f t="shared" si="11"/>
        <v>0</v>
      </c>
      <c r="M68" s="73">
        <f t="shared" si="11"/>
        <v>0</v>
      </c>
      <c r="N68" s="73">
        <f t="shared" si="11"/>
        <v>0</v>
      </c>
      <c r="O68" s="73">
        <f t="shared" si="11"/>
        <v>0</v>
      </c>
      <c r="P68" s="73">
        <f t="shared" si="11"/>
        <v>0</v>
      </c>
      <c r="Q68" s="73">
        <f t="shared" si="11"/>
        <v>26000</v>
      </c>
      <c r="R68" s="73">
        <f t="shared" si="11"/>
        <v>26000</v>
      </c>
      <c r="S68" s="73">
        <f t="shared" si="11"/>
        <v>26000</v>
      </c>
      <c r="T68" s="73">
        <f t="shared" si="11"/>
        <v>0</v>
      </c>
    </row>
    <row r="69" spans="1:20" ht="25.5" customHeight="1" hidden="1">
      <c r="A69" s="49"/>
      <c r="B69" s="50"/>
      <c r="C69" s="50">
        <v>6050</v>
      </c>
      <c r="D69" s="127" t="s">
        <v>135</v>
      </c>
      <c r="E69" s="73"/>
      <c r="F69" s="73"/>
      <c r="G69" s="219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</row>
    <row r="70" spans="1:20" ht="25.5" customHeight="1" hidden="1">
      <c r="A70" s="49"/>
      <c r="B70" s="50"/>
      <c r="C70" s="50">
        <v>6059</v>
      </c>
      <c r="D70" s="127" t="s">
        <v>135</v>
      </c>
      <c r="E70" s="73"/>
      <c r="F70" s="73"/>
      <c r="G70" s="219">
        <v>26000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26000</v>
      </c>
      <c r="R70" s="103">
        <v>26000</v>
      </c>
      <c r="S70" s="103">
        <v>26000</v>
      </c>
      <c r="T70" s="103">
        <v>0</v>
      </c>
    </row>
    <row r="71" spans="1:20" ht="12.75">
      <c r="A71" s="214"/>
      <c r="B71" s="215"/>
      <c r="C71" s="215"/>
      <c r="D71" s="216"/>
      <c r="E71" s="161"/>
      <c r="F71" s="161"/>
      <c r="G71" s="20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05"/>
    </row>
    <row r="72" spans="1:20" ht="19.5" customHeight="1">
      <c r="A72" s="35">
        <v>750</v>
      </c>
      <c r="B72" s="36"/>
      <c r="C72" s="36"/>
      <c r="D72" s="125" t="s">
        <v>11</v>
      </c>
      <c r="E72" s="72">
        <f>E73+E90+E96+E137+E143+E141+E128</f>
        <v>5900</v>
      </c>
      <c r="F72" s="72">
        <f aca="true" t="shared" si="12" ref="F72:T72">F73+F90+F96+F137+F143+F141+F128</f>
        <v>5900</v>
      </c>
      <c r="G72" s="72">
        <f t="shared" si="12"/>
        <v>1849147</v>
      </c>
      <c r="H72" s="72">
        <f t="shared" si="12"/>
        <v>1822547</v>
      </c>
      <c r="I72" s="72">
        <f t="shared" si="12"/>
        <v>1745734</v>
      </c>
      <c r="J72" s="72">
        <f t="shared" si="12"/>
        <v>1158562</v>
      </c>
      <c r="K72" s="72">
        <f t="shared" si="12"/>
        <v>587172</v>
      </c>
      <c r="L72" s="72">
        <f t="shared" si="12"/>
        <v>3000</v>
      </c>
      <c r="M72" s="72">
        <f t="shared" si="12"/>
        <v>73813</v>
      </c>
      <c r="N72" s="72">
        <f t="shared" si="12"/>
        <v>0</v>
      </c>
      <c r="O72" s="72">
        <f t="shared" si="12"/>
        <v>0</v>
      </c>
      <c r="P72" s="72">
        <f t="shared" si="12"/>
        <v>0</v>
      </c>
      <c r="Q72" s="72">
        <f t="shared" si="12"/>
        <v>26600</v>
      </c>
      <c r="R72" s="72">
        <f t="shared" si="12"/>
        <v>26600</v>
      </c>
      <c r="S72" s="72">
        <f t="shared" si="12"/>
        <v>0</v>
      </c>
      <c r="T72" s="72">
        <f t="shared" si="12"/>
        <v>0</v>
      </c>
    </row>
    <row r="73" spans="1:20" s="109" customFormat="1" ht="19.5" customHeight="1">
      <c r="A73" s="79"/>
      <c r="B73" s="80">
        <v>75011</v>
      </c>
      <c r="C73" s="80"/>
      <c r="D73" s="126" t="s">
        <v>12</v>
      </c>
      <c r="E73" s="160">
        <f>SUM(E74:E89)</f>
        <v>0</v>
      </c>
      <c r="F73" s="160">
        <f>SUM(F74:F89)</f>
        <v>300</v>
      </c>
      <c r="G73" s="82">
        <f aca="true" t="shared" si="13" ref="G73:T73">SUM(G74:G89)</f>
        <v>131284</v>
      </c>
      <c r="H73" s="82">
        <f t="shared" si="13"/>
        <v>131284</v>
      </c>
      <c r="I73" s="82">
        <f t="shared" si="13"/>
        <v>130684</v>
      </c>
      <c r="J73" s="82">
        <f t="shared" si="13"/>
        <v>87784</v>
      </c>
      <c r="K73" s="82">
        <f t="shared" si="13"/>
        <v>42900</v>
      </c>
      <c r="L73" s="82">
        <f t="shared" si="13"/>
        <v>0</v>
      </c>
      <c r="M73" s="82">
        <f t="shared" si="13"/>
        <v>600</v>
      </c>
      <c r="N73" s="82">
        <f t="shared" si="13"/>
        <v>0</v>
      </c>
      <c r="O73" s="82">
        <f t="shared" si="13"/>
        <v>0</v>
      </c>
      <c r="P73" s="82">
        <f t="shared" si="13"/>
        <v>0</v>
      </c>
      <c r="Q73" s="82">
        <f t="shared" si="13"/>
        <v>0</v>
      </c>
      <c r="R73" s="82">
        <f t="shared" si="13"/>
        <v>0</v>
      </c>
      <c r="S73" s="82">
        <f t="shared" si="13"/>
        <v>0</v>
      </c>
      <c r="T73" s="82">
        <f t="shared" si="13"/>
        <v>0</v>
      </c>
    </row>
    <row r="74" spans="1:20" ht="25.5" hidden="1">
      <c r="A74" s="39"/>
      <c r="B74" s="40"/>
      <c r="C74" s="40" t="s">
        <v>138</v>
      </c>
      <c r="D74" s="127" t="s">
        <v>155</v>
      </c>
      <c r="E74" s="68"/>
      <c r="F74" s="68"/>
      <c r="G74" s="27">
        <v>600</v>
      </c>
      <c r="H74" s="94">
        <v>600</v>
      </c>
      <c r="I74" s="94">
        <v>0</v>
      </c>
      <c r="J74" s="94">
        <v>0</v>
      </c>
      <c r="K74" s="94">
        <v>0</v>
      </c>
      <c r="L74" s="94">
        <v>0</v>
      </c>
      <c r="M74" s="94">
        <v>600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25.5" hidden="1">
      <c r="A75" s="39"/>
      <c r="B75" s="40"/>
      <c r="C75" s="40">
        <v>4010</v>
      </c>
      <c r="D75" s="127" t="s">
        <v>156</v>
      </c>
      <c r="E75" s="68"/>
      <c r="F75" s="68"/>
      <c r="G75" s="27">
        <v>72100</v>
      </c>
      <c r="H75" s="94">
        <v>72100</v>
      </c>
      <c r="I75" s="94">
        <v>72100</v>
      </c>
      <c r="J75" s="94">
        <v>72100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>
        <v>4040</v>
      </c>
      <c r="D76" s="127" t="s">
        <v>157</v>
      </c>
      <c r="E76" s="68"/>
      <c r="F76" s="68"/>
      <c r="G76" s="27">
        <v>3424</v>
      </c>
      <c r="H76" s="94">
        <v>3424</v>
      </c>
      <c r="I76" s="94">
        <v>3424</v>
      </c>
      <c r="J76" s="94">
        <v>3424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 hidden="1">
      <c r="A77" s="39"/>
      <c r="B77" s="40"/>
      <c r="C77" s="40">
        <v>4110</v>
      </c>
      <c r="D77" s="127" t="s">
        <v>123</v>
      </c>
      <c r="E77" s="68"/>
      <c r="F77" s="68"/>
      <c r="G77" s="27">
        <v>11410</v>
      </c>
      <c r="H77" s="94">
        <v>11410</v>
      </c>
      <c r="I77" s="94">
        <v>11410</v>
      </c>
      <c r="J77" s="94">
        <v>11410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19.5" customHeight="1" hidden="1">
      <c r="A78" s="39"/>
      <c r="B78" s="40"/>
      <c r="C78" s="40">
        <v>4120</v>
      </c>
      <c r="D78" s="127" t="s">
        <v>158</v>
      </c>
      <c r="E78" s="68"/>
      <c r="F78" s="68"/>
      <c r="G78" s="27">
        <v>250</v>
      </c>
      <c r="H78" s="94">
        <v>250</v>
      </c>
      <c r="I78" s="94">
        <v>250</v>
      </c>
      <c r="J78" s="94">
        <v>250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>
        <v>4170</v>
      </c>
      <c r="D79" s="127" t="s">
        <v>124</v>
      </c>
      <c r="E79" s="68"/>
      <c r="F79" s="68"/>
      <c r="G79" s="27">
        <v>600</v>
      </c>
      <c r="H79" s="94">
        <v>600</v>
      </c>
      <c r="I79" s="94">
        <v>600</v>
      </c>
      <c r="J79" s="94">
        <v>600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 hidden="1">
      <c r="A80" s="39"/>
      <c r="B80" s="40"/>
      <c r="C80" s="40" t="s">
        <v>139</v>
      </c>
      <c r="D80" s="127" t="s">
        <v>125</v>
      </c>
      <c r="E80" s="68"/>
      <c r="F80" s="68"/>
      <c r="G80" s="27">
        <v>22900</v>
      </c>
      <c r="H80" s="94">
        <v>22900</v>
      </c>
      <c r="I80" s="94">
        <v>22900</v>
      </c>
      <c r="J80" s="94">
        <v>0</v>
      </c>
      <c r="K80" s="94">
        <v>22900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25.5" customHeight="1" hidden="1">
      <c r="A81" s="39"/>
      <c r="B81" s="40"/>
      <c r="C81" s="40">
        <v>4240</v>
      </c>
      <c r="D81" s="127" t="s">
        <v>216</v>
      </c>
      <c r="E81" s="68"/>
      <c r="F81" s="68"/>
      <c r="G81" s="27">
        <v>130</v>
      </c>
      <c r="H81" s="94">
        <v>130</v>
      </c>
      <c r="I81" s="94">
        <v>130</v>
      </c>
      <c r="J81" s="94">
        <v>0</v>
      </c>
      <c r="K81" s="94">
        <v>130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19.5" customHeight="1" hidden="1">
      <c r="A82" s="39"/>
      <c r="B82" s="40"/>
      <c r="C82" s="40" t="s">
        <v>140</v>
      </c>
      <c r="D82" s="127" t="s">
        <v>159</v>
      </c>
      <c r="E82" s="68"/>
      <c r="F82" s="68"/>
      <c r="G82" s="27">
        <v>200</v>
      </c>
      <c r="H82" s="94">
        <v>200</v>
      </c>
      <c r="I82" s="94">
        <v>200</v>
      </c>
      <c r="J82" s="94">
        <v>0</v>
      </c>
      <c r="K82" s="94">
        <v>200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19.5" customHeight="1" hidden="1">
      <c r="A83" s="39"/>
      <c r="B83" s="40"/>
      <c r="C83" s="40" t="s">
        <v>136</v>
      </c>
      <c r="D83" s="127" t="s">
        <v>127</v>
      </c>
      <c r="E83" s="68"/>
      <c r="F83" s="68"/>
      <c r="G83" s="27">
        <v>14560</v>
      </c>
      <c r="H83" s="94">
        <v>14560</v>
      </c>
      <c r="I83" s="94">
        <v>14560</v>
      </c>
      <c r="J83" s="94">
        <v>0</v>
      </c>
      <c r="K83" s="94">
        <v>14560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19.5" customHeight="1" hidden="1">
      <c r="A84" s="39"/>
      <c r="B84" s="40"/>
      <c r="C84" s="40" t="s">
        <v>141</v>
      </c>
      <c r="D84" s="127" t="s">
        <v>160</v>
      </c>
      <c r="E84" s="68"/>
      <c r="F84" s="68"/>
      <c r="G84" s="27">
        <v>100</v>
      </c>
      <c r="H84" s="94">
        <v>100</v>
      </c>
      <c r="I84" s="94">
        <v>100</v>
      </c>
      <c r="J84" s="94">
        <v>0</v>
      </c>
      <c r="K84" s="94">
        <v>100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ht="19.5" customHeight="1" hidden="1">
      <c r="A85" s="39"/>
      <c r="B85" s="40"/>
      <c r="C85" s="40">
        <v>4440</v>
      </c>
      <c r="D85" s="127" t="s">
        <v>161</v>
      </c>
      <c r="E85" s="68"/>
      <c r="F85" s="68"/>
      <c r="G85" s="27">
        <v>3090</v>
      </c>
      <c r="H85" s="94">
        <v>3090</v>
      </c>
      <c r="I85" s="94">
        <v>3090</v>
      </c>
      <c r="J85" s="94">
        <v>0</v>
      </c>
      <c r="K85" s="94">
        <v>3090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ht="25.5" hidden="1">
      <c r="A86" s="39"/>
      <c r="B86" s="40"/>
      <c r="C86" s="40">
        <v>4610</v>
      </c>
      <c r="D86" s="127" t="s">
        <v>134</v>
      </c>
      <c r="E86" s="68"/>
      <c r="F86" s="68"/>
      <c r="G86" s="27">
        <v>50</v>
      </c>
      <c r="H86" s="94">
        <v>50</v>
      </c>
      <c r="I86" s="94">
        <v>50</v>
      </c>
      <c r="J86" s="94">
        <v>0</v>
      </c>
      <c r="K86" s="94">
        <v>50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ht="25.5" customHeight="1">
      <c r="A87" s="39"/>
      <c r="B87" s="40"/>
      <c r="C87" s="40" t="s">
        <v>142</v>
      </c>
      <c r="D87" s="127" t="s">
        <v>162</v>
      </c>
      <c r="E87" s="68"/>
      <c r="F87" s="68">
        <v>300</v>
      </c>
      <c r="G87" s="27">
        <v>400</v>
      </c>
      <c r="H87" s="94">
        <v>400</v>
      </c>
      <c r="I87" s="94">
        <v>400</v>
      </c>
      <c r="J87" s="94">
        <v>0</v>
      </c>
      <c r="K87" s="94">
        <v>400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39" customHeight="1" hidden="1">
      <c r="A88" s="39"/>
      <c r="B88" s="40"/>
      <c r="C88" s="40" t="s">
        <v>143</v>
      </c>
      <c r="D88" s="127" t="s">
        <v>163</v>
      </c>
      <c r="E88" s="68"/>
      <c r="F88" s="68"/>
      <c r="G88" s="27">
        <v>470</v>
      </c>
      <c r="H88" s="94">
        <v>470</v>
      </c>
      <c r="I88" s="94">
        <v>470</v>
      </c>
      <c r="J88" s="94">
        <v>0</v>
      </c>
      <c r="K88" s="94">
        <v>470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25.5" hidden="1">
      <c r="A89" s="39"/>
      <c r="B89" s="40"/>
      <c r="C89" s="40" t="s">
        <v>144</v>
      </c>
      <c r="D89" s="127" t="s">
        <v>164</v>
      </c>
      <c r="E89" s="68"/>
      <c r="F89" s="68"/>
      <c r="G89" s="27">
        <v>1000</v>
      </c>
      <c r="H89" s="94">
        <v>1000</v>
      </c>
      <c r="I89" s="94">
        <v>1000</v>
      </c>
      <c r="J89" s="94">
        <v>0</v>
      </c>
      <c r="K89" s="94">
        <v>1000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09" customFormat="1" ht="20.25" customHeight="1">
      <c r="A90" s="79"/>
      <c r="B90" s="80">
        <v>75022</v>
      </c>
      <c r="C90" s="80"/>
      <c r="D90" s="126" t="s">
        <v>166</v>
      </c>
      <c r="E90" s="160">
        <f>SUM(E91:E95)</f>
        <v>400</v>
      </c>
      <c r="F90" s="160">
        <f>SUM(F91:F95)</f>
        <v>100</v>
      </c>
      <c r="G90" s="81">
        <f>SUM(G91:G95)</f>
        <v>65399</v>
      </c>
      <c r="H90" s="81">
        <f aca="true" t="shared" si="14" ref="H90:T90">SUM(H91:H95)</f>
        <v>65399</v>
      </c>
      <c r="I90" s="81">
        <f t="shared" si="14"/>
        <v>3580</v>
      </c>
      <c r="J90" s="81">
        <f t="shared" si="14"/>
        <v>0</v>
      </c>
      <c r="K90" s="81">
        <f t="shared" si="14"/>
        <v>3580</v>
      </c>
      <c r="L90" s="81">
        <f t="shared" si="14"/>
        <v>0</v>
      </c>
      <c r="M90" s="81">
        <f t="shared" si="14"/>
        <v>61819</v>
      </c>
      <c r="N90" s="81">
        <f t="shared" si="14"/>
        <v>0</v>
      </c>
      <c r="O90" s="81">
        <f t="shared" si="14"/>
        <v>0</v>
      </c>
      <c r="P90" s="81">
        <f t="shared" si="14"/>
        <v>0</v>
      </c>
      <c r="Q90" s="81">
        <f t="shared" si="14"/>
        <v>0</v>
      </c>
      <c r="R90" s="81">
        <f t="shared" si="14"/>
        <v>0</v>
      </c>
      <c r="S90" s="81">
        <f t="shared" si="14"/>
        <v>0</v>
      </c>
      <c r="T90" s="81">
        <f t="shared" si="14"/>
        <v>0</v>
      </c>
    </row>
    <row r="91" spans="1:20" ht="25.5" hidden="1">
      <c r="A91" s="39"/>
      <c r="B91" s="40"/>
      <c r="C91" s="40">
        <v>3030</v>
      </c>
      <c r="D91" s="127" t="s">
        <v>167</v>
      </c>
      <c r="E91" s="68"/>
      <c r="F91" s="68"/>
      <c r="G91" s="27">
        <v>61819</v>
      </c>
      <c r="H91" s="94">
        <v>61819</v>
      </c>
      <c r="I91" s="94">
        <v>0</v>
      </c>
      <c r="J91" s="94">
        <v>0</v>
      </c>
      <c r="K91" s="94">
        <v>0</v>
      </c>
      <c r="L91" s="94">
        <v>0</v>
      </c>
      <c r="M91" s="94">
        <v>61819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ht="19.5" customHeight="1">
      <c r="A92" s="39"/>
      <c r="B92" s="40"/>
      <c r="C92" s="40">
        <v>4210</v>
      </c>
      <c r="D92" s="127" t="s">
        <v>125</v>
      </c>
      <c r="E92" s="68">
        <v>400</v>
      </c>
      <c r="F92" s="68"/>
      <c r="G92" s="27">
        <v>2000</v>
      </c>
      <c r="H92" s="94">
        <v>2000</v>
      </c>
      <c r="I92" s="94">
        <v>2000</v>
      </c>
      <c r="J92" s="94">
        <v>0</v>
      </c>
      <c r="K92" s="94">
        <v>2000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ht="19.5" customHeight="1" hidden="1">
      <c r="A93" s="39"/>
      <c r="B93" s="40"/>
      <c r="C93" s="40" t="s">
        <v>136</v>
      </c>
      <c r="D93" s="127" t="s">
        <v>127</v>
      </c>
      <c r="E93" s="68"/>
      <c r="F93" s="68"/>
      <c r="G93" s="27">
        <v>300</v>
      </c>
      <c r="H93" s="94">
        <v>300</v>
      </c>
      <c r="I93" s="94">
        <v>300</v>
      </c>
      <c r="J93" s="94">
        <v>0</v>
      </c>
      <c r="K93" s="94">
        <v>300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ht="48" hidden="1">
      <c r="A94" s="39"/>
      <c r="B94" s="40"/>
      <c r="C94" s="40" t="s">
        <v>145</v>
      </c>
      <c r="D94" s="132" t="s">
        <v>439</v>
      </c>
      <c r="E94" s="68"/>
      <c r="F94" s="68"/>
      <c r="G94" s="27">
        <v>880</v>
      </c>
      <c r="H94" s="94">
        <v>880</v>
      </c>
      <c r="I94" s="94">
        <v>880</v>
      </c>
      <c r="J94" s="94">
        <v>0</v>
      </c>
      <c r="K94" s="94">
        <v>880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38.25">
      <c r="A95" s="39"/>
      <c r="B95" s="40"/>
      <c r="C95" s="40" t="s">
        <v>143</v>
      </c>
      <c r="D95" s="127" t="s">
        <v>163</v>
      </c>
      <c r="E95" s="68"/>
      <c r="F95" s="68">
        <v>100</v>
      </c>
      <c r="G95" s="27">
        <v>400</v>
      </c>
      <c r="H95" s="94">
        <v>400</v>
      </c>
      <c r="I95" s="94">
        <v>400</v>
      </c>
      <c r="J95" s="94">
        <v>0</v>
      </c>
      <c r="K95" s="94">
        <v>400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s="109" customFormat="1" ht="25.5">
      <c r="A96" s="79"/>
      <c r="B96" s="80">
        <v>75023</v>
      </c>
      <c r="C96" s="80"/>
      <c r="D96" s="126" t="s">
        <v>13</v>
      </c>
      <c r="E96" s="160">
        <f>SUM(E97:E127)</f>
        <v>5500</v>
      </c>
      <c r="F96" s="160">
        <f>SUM(F97:F127)</f>
        <v>5500</v>
      </c>
      <c r="G96" s="82">
        <f>SUM(G97:G127)</f>
        <v>1592480</v>
      </c>
      <c r="H96" s="82">
        <f aca="true" t="shared" si="15" ref="H96:T96">SUM(H97:H127)</f>
        <v>1565880</v>
      </c>
      <c r="I96" s="82">
        <f t="shared" si="15"/>
        <v>1561880</v>
      </c>
      <c r="J96" s="82">
        <f t="shared" si="15"/>
        <v>1069650</v>
      </c>
      <c r="K96" s="82">
        <f t="shared" si="15"/>
        <v>492230</v>
      </c>
      <c r="L96" s="82">
        <f t="shared" si="15"/>
        <v>0</v>
      </c>
      <c r="M96" s="82">
        <f t="shared" si="15"/>
        <v>4000</v>
      </c>
      <c r="N96" s="82">
        <f t="shared" si="15"/>
        <v>0</v>
      </c>
      <c r="O96" s="82">
        <f t="shared" si="15"/>
        <v>0</v>
      </c>
      <c r="P96" s="82">
        <f t="shared" si="15"/>
        <v>0</v>
      </c>
      <c r="Q96" s="82">
        <f t="shared" si="15"/>
        <v>26600</v>
      </c>
      <c r="R96" s="82">
        <f t="shared" si="15"/>
        <v>26600</v>
      </c>
      <c r="S96" s="82">
        <f t="shared" si="15"/>
        <v>0</v>
      </c>
      <c r="T96" s="82">
        <f t="shared" si="15"/>
        <v>0</v>
      </c>
    </row>
    <row r="97" spans="1:20" ht="25.5" hidden="1">
      <c r="A97" s="39"/>
      <c r="B97" s="40"/>
      <c r="C97" s="40">
        <v>3020</v>
      </c>
      <c r="D97" s="127" t="s">
        <v>169</v>
      </c>
      <c r="E97" s="68"/>
      <c r="F97" s="68"/>
      <c r="G97" s="27">
        <v>4000</v>
      </c>
      <c r="H97" s="94">
        <v>4000</v>
      </c>
      <c r="I97" s="94">
        <v>0</v>
      </c>
      <c r="J97" s="94">
        <v>0</v>
      </c>
      <c r="K97" s="94">
        <v>0</v>
      </c>
      <c r="L97" s="94">
        <v>0</v>
      </c>
      <c r="M97" s="94">
        <v>4000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25.5" hidden="1">
      <c r="A98" s="39"/>
      <c r="B98" s="40"/>
      <c r="C98" s="40">
        <v>4010</v>
      </c>
      <c r="D98" s="127" t="s">
        <v>156</v>
      </c>
      <c r="E98" s="68"/>
      <c r="F98" s="68"/>
      <c r="G98" s="27">
        <v>841400</v>
      </c>
      <c r="H98" s="94">
        <v>841400</v>
      </c>
      <c r="I98" s="94">
        <v>841400</v>
      </c>
      <c r="J98" s="94">
        <v>841400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>
        <v>4040</v>
      </c>
      <c r="D99" s="127" t="s">
        <v>170</v>
      </c>
      <c r="E99" s="68"/>
      <c r="F99" s="68"/>
      <c r="G99" s="27">
        <v>63760</v>
      </c>
      <c r="H99" s="94">
        <v>63760</v>
      </c>
      <c r="I99" s="94">
        <v>63760</v>
      </c>
      <c r="J99" s="94">
        <v>63760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25.5" hidden="1">
      <c r="A100" s="39"/>
      <c r="B100" s="40"/>
      <c r="C100" s="40">
        <v>4110</v>
      </c>
      <c r="D100" s="127" t="s">
        <v>123</v>
      </c>
      <c r="E100" s="68"/>
      <c r="F100" s="68"/>
      <c r="G100" s="27">
        <v>134754</v>
      </c>
      <c r="H100" s="94">
        <v>134754</v>
      </c>
      <c r="I100" s="94">
        <v>134754</v>
      </c>
      <c r="J100" s="94">
        <v>134754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19.5" customHeight="1" hidden="1">
      <c r="A101" s="39"/>
      <c r="B101" s="40"/>
      <c r="C101" s="40">
        <v>4120</v>
      </c>
      <c r="D101" s="127" t="s">
        <v>158</v>
      </c>
      <c r="E101" s="68"/>
      <c r="F101" s="68"/>
      <c r="G101" s="27">
        <f>1568+20168</f>
        <v>21736</v>
      </c>
      <c r="H101" s="94">
        <v>21736</v>
      </c>
      <c r="I101" s="94">
        <v>21736</v>
      </c>
      <c r="J101" s="94">
        <v>21736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19.5" customHeight="1" hidden="1">
      <c r="A102" s="39"/>
      <c r="B102" s="40"/>
      <c r="C102" s="40" t="s">
        <v>146</v>
      </c>
      <c r="D102" s="127" t="s">
        <v>171</v>
      </c>
      <c r="E102" s="68"/>
      <c r="F102" s="68"/>
      <c r="G102" s="27">
        <v>500</v>
      </c>
      <c r="H102" s="94">
        <v>500</v>
      </c>
      <c r="I102" s="94">
        <v>500</v>
      </c>
      <c r="J102" s="94">
        <v>0</v>
      </c>
      <c r="K102" s="94">
        <v>500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19.5" customHeight="1" hidden="1">
      <c r="A103" s="39"/>
      <c r="B103" s="40"/>
      <c r="C103" s="40" t="s">
        <v>120</v>
      </c>
      <c r="D103" s="127" t="s">
        <v>124</v>
      </c>
      <c r="E103" s="68"/>
      <c r="F103" s="68"/>
      <c r="G103" s="27">
        <v>8000</v>
      </c>
      <c r="H103" s="94">
        <v>8000</v>
      </c>
      <c r="I103" s="94">
        <v>8000</v>
      </c>
      <c r="J103" s="94">
        <v>8000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>
        <v>4210</v>
      </c>
      <c r="D104" s="127" t="s">
        <v>125</v>
      </c>
      <c r="E104" s="68"/>
      <c r="F104" s="68"/>
      <c r="G104" s="27">
        <v>138500</v>
      </c>
      <c r="H104" s="94">
        <v>138500</v>
      </c>
      <c r="I104" s="94">
        <v>138500</v>
      </c>
      <c r="J104" s="94">
        <v>0</v>
      </c>
      <c r="K104" s="94">
        <v>138500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25.5" hidden="1">
      <c r="A105" s="39"/>
      <c r="B105" s="40"/>
      <c r="C105" s="40" t="s">
        <v>147</v>
      </c>
      <c r="D105" s="127" t="s">
        <v>172</v>
      </c>
      <c r="E105" s="68"/>
      <c r="F105" s="68"/>
      <c r="G105" s="27">
        <v>200</v>
      </c>
      <c r="H105" s="94">
        <v>200</v>
      </c>
      <c r="I105" s="94">
        <v>200</v>
      </c>
      <c r="J105" s="94">
        <v>0</v>
      </c>
      <c r="K105" s="94">
        <v>200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25.5">
      <c r="A106" s="39"/>
      <c r="B106" s="40"/>
      <c r="C106" s="40">
        <v>4240</v>
      </c>
      <c r="D106" s="127" t="s">
        <v>216</v>
      </c>
      <c r="E106" s="68">
        <v>100</v>
      </c>
      <c r="F106" s="68"/>
      <c r="G106" s="27">
        <v>2100</v>
      </c>
      <c r="H106" s="94">
        <v>2100</v>
      </c>
      <c r="I106" s="94">
        <v>2100</v>
      </c>
      <c r="J106" s="94">
        <v>0</v>
      </c>
      <c r="K106" s="94">
        <v>2100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19.5" customHeight="1" hidden="1">
      <c r="A107" s="39"/>
      <c r="B107" s="40"/>
      <c r="C107" s="40">
        <v>4260</v>
      </c>
      <c r="D107" s="127" t="s">
        <v>133</v>
      </c>
      <c r="E107" s="68"/>
      <c r="F107" s="68"/>
      <c r="G107" s="27">
        <v>100000</v>
      </c>
      <c r="H107" s="94">
        <v>100000</v>
      </c>
      <c r="I107" s="94">
        <v>100000</v>
      </c>
      <c r="J107" s="94">
        <v>0</v>
      </c>
      <c r="K107" s="94">
        <v>100000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19.5" customHeight="1">
      <c r="A108" s="39"/>
      <c r="B108" s="40"/>
      <c r="C108" s="40" t="s">
        <v>131</v>
      </c>
      <c r="D108" s="127" t="s">
        <v>126</v>
      </c>
      <c r="E108" s="68"/>
      <c r="F108" s="68">
        <v>4000</v>
      </c>
      <c r="G108" s="27">
        <v>13000</v>
      </c>
      <c r="H108" s="94">
        <v>13000</v>
      </c>
      <c r="I108" s="94">
        <v>13000</v>
      </c>
      <c r="J108" s="94">
        <v>0</v>
      </c>
      <c r="K108" s="94">
        <v>13000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19.5" customHeight="1" hidden="1">
      <c r="A109" s="39"/>
      <c r="B109" s="40"/>
      <c r="C109" s="40" t="s">
        <v>140</v>
      </c>
      <c r="D109" s="127" t="s">
        <v>159</v>
      </c>
      <c r="E109" s="68"/>
      <c r="F109" s="68"/>
      <c r="G109" s="27">
        <v>1800</v>
      </c>
      <c r="H109" s="94">
        <v>1800</v>
      </c>
      <c r="I109" s="94">
        <v>1800</v>
      </c>
      <c r="J109" s="94">
        <v>0</v>
      </c>
      <c r="K109" s="94">
        <v>1800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19.5" customHeight="1">
      <c r="A110" s="39"/>
      <c r="B110" s="40"/>
      <c r="C110" s="40">
        <v>4300</v>
      </c>
      <c r="D110" s="127" t="s">
        <v>127</v>
      </c>
      <c r="E110" s="68">
        <v>2000</v>
      </c>
      <c r="F110" s="68"/>
      <c r="G110" s="27">
        <v>82000</v>
      </c>
      <c r="H110" s="94">
        <v>82000</v>
      </c>
      <c r="I110" s="94">
        <v>82000</v>
      </c>
      <c r="J110" s="94">
        <v>0</v>
      </c>
      <c r="K110" s="94">
        <v>82000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19.5" customHeight="1" hidden="1">
      <c r="A111" s="39"/>
      <c r="B111" s="40"/>
      <c r="C111" s="40" t="s">
        <v>149</v>
      </c>
      <c r="D111" s="127" t="s">
        <v>173</v>
      </c>
      <c r="E111" s="68"/>
      <c r="F111" s="68"/>
      <c r="G111" s="27">
        <v>2600</v>
      </c>
      <c r="H111" s="94">
        <v>2600</v>
      </c>
      <c r="I111" s="94">
        <v>2600</v>
      </c>
      <c r="J111" s="94">
        <v>0</v>
      </c>
      <c r="K111" s="94">
        <v>2600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42.75" customHeight="1" hidden="1">
      <c r="A112" s="39"/>
      <c r="B112" s="40"/>
      <c r="C112" s="40" t="s">
        <v>145</v>
      </c>
      <c r="D112" s="132" t="s">
        <v>439</v>
      </c>
      <c r="E112" s="68"/>
      <c r="F112" s="68"/>
      <c r="G112" s="27">
        <v>6000</v>
      </c>
      <c r="H112" s="94">
        <v>6000</v>
      </c>
      <c r="I112" s="94">
        <v>6000</v>
      </c>
      <c r="J112" s="94">
        <v>0</v>
      </c>
      <c r="K112" s="94">
        <v>6000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36" hidden="1">
      <c r="A113" s="39"/>
      <c r="B113" s="40"/>
      <c r="C113" s="40" t="s">
        <v>150</v>
      </c>
      <c r="D113" s="132" t="s">
        <v>441</v>
      </c>
      <c r="E113" s="68"/>
      <c r="F113" s="68"/>
      <c r="G113" s="27">
        <v>6500</v>
      </c>
      <c r="H113" s="94">
        <v>6500</v>
      </c>
      <c r="I113" s="94">
        <v>6500</v>
      </c>
      <c r="J113" s="94">
        <v>0</v>
      </c>
      <c r="K113" s="94">
        <v>6500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25.5" hidden="1">
      <c r="A114" s="39"/>
      <c r="B114" s="40"/>
      <c r="C114" s="40">
        <v>4390</v>
      </c>
      <c r="D114" s="127" t="s">
        <v>269</v>
      </c>
      <c r="E114" s="68"/>
      <c r="F114" s="68"/>
      <c r="G114" s="27">
        <v>500</v>
      </c>
      <c r="H114" s="94">
        <v>500</v>
      </c>
      <c r="I114" s="94">
        <v>500</v>
      </c>
      <c r="J114" s="94">
        <v>0</v>
      </c>
      <c r="K114" s="94">
        <v>500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>
        <v>4410</v>
      </c>
      <c r="D115" s="127" t="s">
        <v>160</v>
      </c>
      <c r="E115" s="68"/>
      <c r="F115" s="68"/>
      <c r="G115" s="27">
        <v>5500</v>
      </c>
      <c r="H115" s="94">
        <v>5500</v>
      </c>
      <c r="I115" s="94">
        <v>5500</v>
      </c>
      <c r="J115" s="94">
        <v>0</v>
      </c>
      <c r="K115" s="94">
        <v>5500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19.5" customHeight="1">
      <c r="A116" s="39"/>
      <c r="B116" s="40"/>
      <c r="C116" s="40">
        <v>4430</v>
      </c>
      <c r="D116" s="127" t="s">
        <v>128</v>
      </c>
      <c r="E116" s="68"/>
      <c r="F116" s="68">
        <v>1500</v>
      </c>
      <c r="G116" s="27">
        <v>15000</v>
      </c>
      <c r="H116" s="94">
        <v>15000</v>
      </c>
      <c r="I116" s="94">
        <v>15000</v>
      </c>
      <c r="J116" s="94">
        <v>0</v>
      </c>
      <c r="K116" s="94">
        <v>15000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 hidden="1">
      <c r="A117" s="39"/>
      <c r="B117" s="40"/>
      <c r="C117" s="40">
        <v>4440</v>
      </c>
      <c r="D117" s="127" t="s">
        <v>161</v>
      </c>
      <c r="E117" s="68"/>
      <c r="F117" s="68"/>
      <c r="G117" s="27">
        <v>30320</v>
      </c>
      <c r="H117" s="94">
        <v>30320</v>
      </c>
      <c r="I117" s="94">
        <v>30320</v>
      </c>
      <c r="J117" s="94">
        <v>0</v>
      </c>
      <c r="K117" s="94">
        <v>30320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19.5" customHeight="1" hidden="1">
      <c r="A118" s="39"/>
      <c r="B118" s="40"/>
      <c r="C118" s="40" t="s">
        <v>151</v>
      </c>
      <c r="D118" s="127" t="s">
        <v>14</v>
      </c>
      <c r="E118" s="68"/>
      <c r="F118" s="68"/>
      <c r="G118" s="27">
        <v>51810</v>
      </c>
      <c r="H118" s="94">
        <v>51810</v>
      </c>
      <c r="I118" s="94">
        <v>51810</v>
      </c>
      <c r="J118" s="94">
        <v>0</v>
      </c>
      <c r="K118" s="94">
        <v>51810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25.5" hidden="1">
      <c r="A119" s="39"/>
      <c r="B119" s="40"/>
      <c r="C119" s="40" t="s">
        <v>152</v>
      </c>
      <c r="D119" s="127" t="s">
        <v>174</v>
      </c>
      <c r="E119" s="68"/>
      <c r="F119" s="68"/>
      <c r="G119" s="27">
        <v>550</v>
      </c>
      <c r="H119" s="94">
        <v>550</v>
      </c>
      <c r="I119" s="94">
        <v>550</v>
      </c>
      <c r="J119" s="94">
        <v>0</v>
      </c>
      <c r="K119" s="94">
        <v>550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19.5" customHeight="1" hidden="1">
      <c r="A120" s="39"/>
      <c r="B120" s="40"/>
      <c r="C120" s="40">
        <v>4510</v>
      </c>
      <c r="D120" s="127" t="s">
        <v>272</v>
      </c>
      <c r="E120" s="68"/>
      <c r="F120" s="68"/>
      <c r="G120" s="27">
        <v>300</v>
      </c>
      <c r="H120" s="94">
        <v>300</v>
      </c>
      <c r="I120" s="94">
        <v>300</v>
      </c>
      <c r="J120" s="94">
        <v>0</v>
      </c>
      <c r="K120" s="94">
        <v>300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19.5" customHeight="1" hidden="1">
      <c r="A121" s="39"/>
      <c r="B121" s="40"/>
      <c r="C121" s="40" t="s">
        <v>153</v>
      </c>
      <c r="D121" s="127" t="s">
        <v>175</v>
      </c>
      <c r="E121" s="68"/>
      <c r="F121" s="68"/>
      <c r="G121" s="27">
        <v>2000</v>
      </c>
      <c r="H121" s="94">
        <v>2000</v>
      </c>
      <c r="I121" s="94">
        <v>2000</v>
      </c>
      <c r="J121" s="94">
        <v>0</v>
      </c>
      <c r="K121" s="94">
        <v>2000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19.5" customHeight="1" hidden="1">
      <c r="A122" s="39"/>
      <c r="B122" s="40"/>
      <c r="C122" s="40">
        <v>4580</v>
      </c>
      <c r="D122" s="127" t="s">
        <v>10</v>
      </c>
      <c r="E122" s="68"/>
      <c r="F122" s="68"/>
      <c r="G122" s="27">
        <v>10</v>
      </c>
      <c r="H122" s="94">
        <v>10</v>
      </c>
      <c r="I122" s="94">
        <v>10</v>
      </c>
      <c r="J122" s="94">
        <v>0</v>
      </c>
      <c r="K122" s="94">
        <v>10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</row>
    <row r="123" spans="1:20" ht="25.5" hidden="1">
      <c r="A123" s="39"/>
      <c r="B123" s="40"/>
      <c r="C123" s="40" t="s">
        <v>132</v>
      </c>
      <c r="D123" s="127" t="s">
        <v>134</v>
      </c>
      <c r="E123" s="68"/>
      <c r="F123" s="68"/>
      <c r="G123" s="27">
        <v>440</v>
      </c>
      <c r="H123" s="94">
        <v>440</v>
      </c>
      <c r="I123" s="94">
        <v>440</v>
      </c>
      <c r="J123" s="94">
        <v>0</v>
      </c>
      <c r="K123" s="94">
        <v>440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4">
        <v>0</v>
      </c>
    </row>
    <row r="124" spans="1:20" ht="25.5" customHeight="1" hidden="1">
      <c r="A124" s="39"/>
      <c r="B124" s="40"/>
      <c r="C124" s="40" t="s">
        <v>142</v>
      </c>
      <c r="D124" s="127" t="s">
        <v>162</v>
      </c>
      <c r="E124" s="68"/>
      <c r="F124" s="68"/>
      <c r="G124" s="27">
        <v>8000</v>
      </c>
      <c r="H124" s="94">
        <v>8000</v>
      </c>
      <c r="I124" s="94">
        <v>8000</v>
      </c>
      <c r="J124" s="94">
        <v>0</v>
      </c>
      <c r="K124" s="94">
        <v>8000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</row>
    <row r="125" spans="1:20" ht="38.25" hidden="1">
      <c r="A125" s="39"/>
      <c r="B125" s="40"/>
      <c r="C125" s="40" t="s">
        <v>143</v>
      </c>
      <c r="D125" s="127" t="s">
        <v>168</v>
      </c>
      <c r="E125" s="68"/>
      <c r="F125" s="68"/>
      <c r="G125" s="27">
        <v>4500</v>
      </c>
      <c r="H125" s="94">
        <v>4500</v>
      </c>
      <c r="I125" s="94">
        <v>4500</v>
      </c>
      <c r="J125" s="94">
        <v>0</v>
      </c>
      <c r="K125" s="94">
        <v>4500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</row>
    <row r="126" spans="1:20" ht="25.5">
      <c r="A126" s="39"/>
      <c r="B126" s="40"/>
      <c r="C126" s="40" t="s">
        <v>144</v>
      </c>
      <c r="D126" s="127" t="s">
        <v>164</v>
      </c>
      <c r="E126" s="68">
        <v>3400</v>
      </c>
      <c r="F126" s="68"/>
      <c r="G126" s="27">
        <v>20100</v>
      </c>
      <c r="H126" s="94">
        <v>20100</v>
      </c>
      <c r="I126" s="94">
        <v>20100</v>
      </c>
      <c r="J126" s="94">
        <v>0</v>
      </c>
      <c r="K126" s="94">
        <v>20100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</row>
    <row r="127" spans="1:20" ht="25.5" hidden="1">
      <c r="A127" s="39"/>
      <c r="B127" s="40"/>
      <c r="C127" s="40">
        <v>6060</v>
      </c>
      <c r="D127" s="127" t="s">
        <v>165</v>
      </c>
      <c r="E127" s="68"/>
      <c r="F127" s="68"/>
      <c r="G127" s="104">
        <v>26600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26600</v>
      </c>
      <c r="R127" s="99">
        <v>26600</v>
      </c>
      <c r="S127" s="99">
        <v>0</v>
      </c>
      <c r="T127" s="99">
        <v>0</v>
      </c>
    </row>
    <row r="128" spans="1:20" s="109" customFormat="1" ht="19.5" customHeight="1" hidden="1">
      <c r="A128" s="79"/>
      <c r="B128" s="80">
        <v>75056</v>
      </c>
      <c r="C128" s="80"/>
      <c r="D128" s="126" t="s">
        <v>427</v>
      </c>
      <c r="E128" s="160">
        <f>SUM(E129:E136)</f>
        <v>0</v>
      </c>
      <c r="F128" s="160">
        <f aca="true" t="shared" si="16" ref="F128:T128">SUM(F129:F136)</f>
        <v>0</v>
      </c>
      <c r="G128" s="160">
        <f t="shared" si="16"/>
        <v>8322</v>
      </c>
      <c r="H128" s="160">
        <f t="shared" si="16"/>
        <v>8322</v>
      </c>
      <c r="I128" s="160">
        <f t="shared" si="16"/>
        <v>1928</v>
      </c>
      <c r="J128" s="160">
        <f t="shared" si="16"/>
        <v>1128</v>
      </c>
      <c r="K128" s="160">
        <f t="shared" si="16"/>
        <v>800</v>
      </c>
      <c r="L128" s="160">
        <f t="shared" si="16"/>
        <v>0</v>
      </c>
      <c r="M128" s="160">
        <f t="shared" si="16"/>
        <v>6394</v>
      </c>
      <c r="N128" s="160">
        <f t="shared" si="16"/>
        <v>0</v>
      </c>
      <c r="O128" s="160">
        <f t="shared" si="16"/>
        <v>0</v>
      </c>
      <c r="P128" s="160">
        <f t="shared" si="16"/>
        <v>0</v>
      </c>
      <c r="Q128" s="160">
        <f t="shared" si="16"/>
        <v>0</v>
      </c>
      <c r="R128" s="160">
        <f t="shared" si="16"/>
        <v>0</v>
      </c>
      <c r="S128" s="160">
        <f t="shared" si="16"/>
        <v>0</v>
      </c>
      <c r="T128" s="160">
        <f t="shared" si="16"/>
        <v>0</v>
      </c>
    </row>
    <row r="129" spans="1:20" ht="25.5" customHeight="1" hidden="1">
      <c r="A129" s="49"/>
      <c r="B129" s="50"/>
      <c r="C129" s="50">
        <v>3020</v>
      </c>
      <c r="D129" s="130" t="s">
        <v>155</v>
      </c>
      <c r="E129" s="73"/>
      <c r="F129" s="73"/>
      <c r="G129" s="73">
        <v>6000</v>
      </c>
      <c r="H129" s="73">
        <v>6000</v>
      </c>
      <c r="I129" s="73">
        <v>0</v>
      </c>
      <c r="J129" s="73">
        <v>0</v>
      </c>
      <c r="K129" s="73">
        <v>0</v>
      </c>
      <c r="L129" s="73">
        <v>0</v>
      </c>
      <c r="M129" s="73">
        <v>6000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</row>
    <row r="130" spans="1:20" ht="25.5" customHeight="1" hidden="1">
      <c r="A130" s="49"/>
      <c r="B130" s="50"/>
      <c r="C130" s="50">
        <v>3040</v>
      </c>
      <c r="D130" s="130" t="s">
        <v>434</v>
      </c>
      <c r="E130" s="73"/>
      <c r="F130" s="73"/>
      <c r="G130" s="73">
        <v>394</v>
      </c>
      <c r="H130" s="73">
        <v>394</v>
      </c>
      <c r="I130" s="73">
        <v>0</v>
      </c>
      <c r="J130" s="73">
        <v>0</v>
      </c>
      <c r="K130" s="73">
        <v>0</v>
      </c>
      <c r="L130" s="73">
        <v>0</v>
      </c>
      <c r="M130" s="73">
        <v>394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</row>
    <row r="131" spans="1:20" ht="25.5" customHeight="1" hidden="1">
      <c r="A131" s="39"/>
      <c r="B131" s="40"/>
      <c r="C131" s="40">
        <v>4010</v>
      </c>
      <c r="D131" s="127" t="s">
        <v>156</v>
      </c>
      <c r="E131" s="68"/>
      <c r="F131" s="68"/>
      <c r="G131" s="27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</row>
    <row r="132" spans="1:20" ht="19.5" customHeight="1" hidden="1">
      <c r="A132" s="39"/>
      <c r="B132" s="40"/>
      <c r="C132" s="40">
        <v>4110</v>
      </c>
      <c r="D132" s="127" t="s">
        <v>123</v>
      </c>
      <c r="E132" s="68"/>
      <c r="F132" s="68"/>
      <c r="G132" s="27">
        <v>970</v>
      </c>
      <c r="H132" s="103">
        <v>970</v>
      </c>
      <c r="I132" s="103">
        <v>970</v>
      </c>
      <c r="J132" s="103">
        <v>970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</row>
    <row r="133" spans="1:20" ht="19.5" customHeight="1" hidden="1">
      <c r="A133" s="39"/>
      <c r="B133" s="40"/>
      <c r="C133" s="40">
        <v>4120</v>
      </c>
      <c r="D133" s="127" t="s">
        <v>158</v>
      </c>
      <c r="E133" s="68"/>
      <c r="F133" s="68"/>
      <c r="G133" s="27">
        <v>158</v>
      </c>
      <c r="H133" s="103">
        <v>158</v>
      </c>
      <c r="I133" s="103">
        <v>158</v>
      </c>
      <c r="J133" s="103">
        <v>158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</row>
    <row r="134" spans="1:20" ht="19.5" customHeight="1" hidden="1">
      <c r="A134" s="39"/>
      <c r="B134" s="40"/>
      <c r="C134" s="40">
        <v>4210</v>
      </c>
      <c r="D134" s="127" t="s">
        <v>125</v>
      </c>
      <c r="E134" s="68"/>
      <c r="F134" s="68"/>
      <c r="G134" s="27">
        <v>610</v>
      </c>
      <c r="H134" s="103">
        <v>610</v>
      </c>
      <c r="I134" s="103">
        <v>610</v>
      </c>
      <c r="J134" s="103">
        <v>0</v>
      </c>
      <c r="K134" s="103">
        <v>610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</row>
    <row r="135" spans="1:20" ht="25.5" customHeight="1" hidden="1">
      <c r="A135" s="39"/>
      <c r="B135" s="40"/>
      <c r="C135" s="40" t="s">
        <v>143</v>
      </c>
      <c r="D135" s="127" t="s">
        <v>168</v>
      </c>
      <c r="E135" s="68"/>
      <c r="F135" s="68"/>
      <c r="G135" s="27">
        <v>40</v>
      </c>
      <c r="H135" s="103">
        <v>40</v>
      </c>
      <c r="I135" s="103">
        <v>40</v>
      </c>
      <c r="J135" s="103">
        <v>0</v>
      </c>
      <c r="K135" s="103">
        <v>40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</row>
    <row r="136" spans="1:20" ht="25.5" customHeight="1" hidden="1">
      <c r="A136" s="39"/>
      <c r="B136" s="40"/>
      <c r="C136" s="40" t="s">
        <v>144</v>
      </c>
      <c r="D136" s="127" t="s">
        <v>164</v>
      </c>
      <c r="E136" s="68"/>
      <c r="F136" s="68"/>
      <c r="G136" s="27">
        <v>150</v>
      </c>
      <c r="H136" s="103">
        <v>150</v>
      </c>
      <c r="I136" s="103">
        <v>150</v>
      </c>
      <c r="J136" s="103">
        <v>0</v>
      </c>
      <c r="K136" s="103">
        <v>150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</row>
    <row r="137" spans="1:20" s="109" customFormat="1" ht="25.5" hidden="1">
      <c r="A137" s="79"/>
      <c r="B137" s="80" t="s">
        <v>137</v>
      </c>
      <c r="C137" s="80"/>
      <c r="D137" s="126" t="s">
        <v>176</v>
      </c>
      <c r="E137" s="160"/>
      <c r="F137" s="160"/>
      <c r="G137" s="81">
        <f aca="true" t="shared" si="17" ref="G137:T137">SUM(G138:G140)</f>
        <v>32000</v>
      </c>
      <c r="H137" s="81">
        <f t="shared" si="17"/>
        <v>32000</v>
      </c>
      <c r="I137" s="81">
        <f t="shared" si="17"/>
        <v>31000</v>
      </c>
      <c r="J137" s="81">
        <f t="shared" si="17"/>
        <v>0</v>
      </c>
      <c r="K137" s="81">
        <f t="shared" si="17"/>
        <v>31000</v>
      </c>
      <c r="L137" s="81">
        <f t="shared" si="17"/>
        <v>0</v>
      </c>
      <c r="M137" s="81">
        <f t="shared" si="17"/>
        <v>1000</v>
      </c>
      <c r="N137" s="81">
        <f t="shared" si="17"/>
        <v>0</v>
      </c>
      <c r="O137" s="81">
        <f t="shared" si="17"/>
        <v>0</v>
      </c>
      <c r="P137" s="81">
        <f t="shared" si="17"/>
        <v>0</v>
      </c>
      <c r="Q137" s="81">
        <f t="shared" si="17"/>
        <v>0</v>
      </c>
      <c r="R137" s="81">
        <f t="shared" si="17"/>
        <v>0</v>
      </c>
      <c r="S137" s="81">
        <f t="shared" si="17"/>
        <v>0</v>
      </c>
      <c r="T137" s="81">
        <f t="shared" si="17"/>
        <v>0</v>
      </c>
    </row>
    <row r="138" spans="1:20" s="109" customFormat="1" ht="25.5" customHeight="1" hidden="1">
      <c r="A138" s="79"/>
      <c r="B138" s="80"/>
      <c r="C138" s="40">
        <v>3020</v>
      </c>
      <c r="D138" s="127" t="s">
        <v>169</v>
      </c>
      <c r="E138" s="73"/>
      <c r="F138" s="73"/>
      <c r="G138" s="47">
        <v>1000</v>
      </c>
      <c r="H138" s="47">
        <v>1000</v>
      </c>
      <c r="I138" s="47">
        <v>0</v>
      </c>
      <c r="J138" s="47">
        <v>0</v>
      </c>
      <c r="K138" s="47">
        <v>0</v>
      </c>
      <c r="L138" s="47">
        <v>0</v>
      </c>
      <c r="M138" s="47">
        <v>1000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</row>
    <row r="139" spans="1:20" ht="19.5" customHeight="1" hidden="1">
      <c r="A139" s="39"/>
      <c r="B139" s="40"/>
      <c r="C139" s="40" t="s">
        <v>139</v>
      </c>
      <c r="D139" s="127" t="s">
        <v>125</v>
      </c>
      <c r="E139" s="68"/>
      <c r="F139" s="68"/>
      <c r="G139" s="27">
        <v>15000</v>
      </c>
      <c r="H139" s="155">
        <v>15000</v>
      </c>
      <c r="I139" s="155">
        <v>15000</v>
      </c>
      <c r="J139" s="155">
        <v>0</v>
      </c>
      <c r="K139" s="155">
        <v>15000</v>
      </c>
      <c r="L139" s="155">
        <v>0</v>
      </c>
      <c r="M139" s="155">
        <v>0</v>
      </c>
      <c r="N139" s="155">
        <v>0</v>
      </c>
      <c r="O139" s="155">
        <v>0</v>
      </c>
      <c r="P139" s="155">
        <v>0</v>
      </c>
      <c r="Q139" s="155">
        <v>0</v>
      </c>
      <c r="R139" s="155">
        <v>0</v>
      </c>
      <c r="S139" s="155">
        <v>0</v>
      </c>
      <c r="T139" s="155">
        <v>0</v>
      </c>
    </row>
    <row r="140" spans="1:20" ht="19.5" customHeight="1" hidden="1">
      <c r="A140" s="39"/>
      <c r="B140" s="40"/>
      <c r="C140" s="40" t="s">
        <v>136</v>
      </c>
      <c r="D140" s="127" t="s">
        <v>127</v>
      </c>
      <c r="E140" s="68"/>
      <c r="F140" s="68"/>
      <c r="G140" s="27">
        <v>16000</v>
      </c>
      <c r="H140" s="103">
        <v>16000</v>
      </c>
      <c r="I140" s="103">
        <v>16000</v>
      </c>
      <c r="J140" s="103">
        <v>0</v>
      </c>
      <c r="K140" s="103">
        <v>16000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</row>
    <row r="141" spans="1:20" ht="27" customHeight="1" hidden="1">
      <c r="A141" s="39"/>
      <c r="B141" s="40">
        <v>75078</v>
      </c>
      <c r="C141" s="40"/>
      <c r="D141" s="127" t="s">
        <v>408</v>
      </c>
      <c r="E141" s="68"/>
      <c r="F141" s="68"/>
      <c r="G141" s="27">
        <v>3000</v>
      </c>
      <c r="H141" s="98">
        <v>3000</v>
      </c>
      <c r="I141" s="263">
        <v>0</v>
      </c>
      <c r="J141" s="263">
        <v>0</v>
      </c>
      <c r="K141" s="263">
        <v>0</v>
      </c>
      <c r="L141" s="263">
        <v>3000</v>
      </c>
      <c r="M141" s="263">
        <v>0</v>
      </c>
      <c r="N141" s="263">
        <v>0</v>
      </c>
      <c r="O141" s="263">
        <v>0</v>
      </c>
      <c r="P141" s="263">
        <v>0</v>
      </c>
      <c r="Q141" s="263">
        <v>0</v>
      </c>
      <c r="R141" s="263">
        <v>0</v>
      </c>
      <c r="S141" s="263">
        <v>0</v>
      </c>
      <c r="T141" s="263">
        <v>0</v>
      </c>
    </row>
    <row r="142" spans="1:20" ht="63" customHeight="1" hidden="1">
      <c r="A142" s="49"/>
      <c r="B142" s="50"/>
      <c r="C142" s="50">
        <v>2710</v>
      </c>
      <c r="D142" s="130" t="s">
        <v>407</v>
      </c>
      <c r="E142" s="73"/>
      <c r="F142" s="73"/>
      <c r="G142" s="47">
        <v>3000</v>
      </c>
      <c r="H142" s="53">
        <v>3000</v>
      </c>
      <c r="I142" s="47">
        <v>0</v>
      </c>
      <c r="J142" s="47">
        <v>0</v>
      </c>
      <c r="K142" s="47">
        <v>0</v>
      </c>
      <c r="L142" s="47">
        <v>3000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</row>
    <row r="143" spans="1:20" s="109" customFormat="1" ht="19.5" customHeight="1" hidden="1">
      <c r="A143" s="79"/>
      <c r="B143" s="80">
        <v>75095</v>
      </c>
      <c r="C143" s="80"/>
      <c r="D143" s="126" t="s">
        <v>9</v>
      </c>
      <c r="E143" s="160"/>
      <c r="F143" s="160"/>
      <c r="G143" s="81">
        <f aca="true" t="shared" si="18" ref="G143:T143">SUM(G144:G146)</f>
        <v>16662</v>
      </c>
      <c r="H143" s="81">
        <f t="shared" si="18"/>
        <v>16662</v>
      </c>
      <c r="I143" s="81">
        <f t="shared" si="18"/>
        <v>16662</v>
      </c>
      <c r="J143" s="81">
        <f t="shared" si="18"/>
        <v>0</v>
      </c>
      <c r="K143" s="81">
        <f t="shared" si="18"/>
        <v>16662</v>
      </c>
      <c r="L143" s="81">
        <f t="shared" si="18"/>
        <v>0</v>
      </c>
      <c r="M143" s="81">
        <f t="shared" si="18"/>
        <v>0</v>
      </c>
      <c r="N143" s="81">
        <f t="shared" si="18"/>
        <v>0</v>
      </c>
      <c r="O143" s="81">
        <f t="shared" si="18"/>
        <v>0</v>
      </c>
      <c r="P143" s="81">
        <f t="shared" si="18"/>
        <v>0</v>
      </c>
      <c r="Q143" s="81">
        <f t="shared" si="18"/>
        <v>0</v>
      </c>
      <c r="R143" s="81">
        <f t="shared" si="18"/>
        <v>0</v>
      </c>
      <c r="S143" s="81">
        <f t="shared" si="18"/>
        <v>0</v>
      </c>
      <c r="T143" s="81">
        <f t="shared" si="18"/>
        <v>0</v>
      </c>
    </row>
    <row r="144" spans="1:20" ht="38.25" hidden="1">
      <c r="A144" s="39"/>
      <c r="B144" s="40"/>
      <c r="C144" s="40" t="s">
        <v>154</v>
      </c>
      <c r="D144" s="127" t="s">
        <v>177</v>
      </c>
      <c r="E144" s="68"/>
      <c r="F144" s="68"/>
      <c r="G144" s="27">
        <v>1162</v>
      </c>
      <c r="H144" s="103">
        <v>1162</v>
      </c>
      <c r="I144" s="103">
        <v>1162</v>
      </c>
      <c r="J144" s="103">
        <v>0</v>
      </c>
      <c r="K144" s="103">
        <v>1162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</row>
    <row r="145" spans="1:20" ht="19.5" customHeight="1" hidden="1">
      <c r="A145" s="273"/>
      <c r="B145" s="274"/>
      <c r="C145" s="274">
        <v>4210</v>
      </c>
      <c r="D145" s="150" t="s">
        <v>125</v>
      </c>
      <c r="E145" s="163"/>
      <c r="F145" s="163"/>
      <c r="G145" s="151">
        <v>11500</v>
      </c>
      <c r="H145" s="100">
        <v>11500</v>
      </c>
      <c r="I145" s="100">
        <v>11500</v>
      </c>
      <c r="J145" s="100">
        <v>0</v>
      </c>
      <c r="K145" s="100">
        <v>11500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</row>
    <row r="146" spans="1:20" ht="19.5" customHeight="1" hidden="1">
      <c r="A146" s="39"/>
      <c r="B146" s="40"/>
      <c r="C146" s="40" t="s">
        <v>136</v>
      </c>
      <c r="D146" s="127" t="s">
        <v>127</v>
      </c>
      <c r="E146" s="68"/>
      <c r="F146" s="68"/>
      <c r="G146" s="27">
        <v>4000</v>
      </c>
      <c r="H146" s="94">
        <v>4000</v>
      </c>
      <c r="I146" s="94">
        <v>4000</v>
      </c>
      <c r="J146" s="94">
        <v>0</v>
      </c>
      <c r="K146" s="94">
        <v>4000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</row>
    <row r="147" spans="1:20" ht="12.75">
      <c r="A147" s="60"/>
      <c r="B147" s="61"/>
      <c r="C147" s="61"/>
      <c r="D147" s="128"/>
      <c r="E147" s="161"/>
      <c r="F147" s="161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43"/>
    </row>
    <row r="148" spans="1:20" ht="42.75" customHeight="1">
      <c r="A148" s="59">
        <v>751</v>
      </c>
      <c r="B148" s="55"/>
      <c r="C148" s="55"/>
      <c r="D148" s="129" t="s">
        <v>186</v>
      </c>
      <c r="E148" s="162">
        <f>E149+E153+E163</f>
        <v>100</v>
      </c>
      <c r="F148" s="162">
        <f aca="true" t="shared" si="19" ref="F148:T148">F149+F153+F163</f>
        <v>100</v>
      </c>
      <c r="G148" s="162">
        <f t="shared" si="19"/>
        <v>41974</v>
      </c>
      <c r="H148" s="162">
        <f t="shared" si="19"/>
        <v>41974</v>
      </c>
      <c r="I148" s="162">
        <f t="shared" si="19"/>
        <v>18614</v>
      </c>
      <c r="J148" s="162">
        <f t="shared" si="19"/>
        <v>8809</v>
      </c>
      <c r="K148" s="162">
        <f t="shared" si="19"/>
        <v>9805</v>
      </c>
      <c r="L148" s="162">
        <f t="shared" si="19"/>
        <v>0</v>
      </c>
      <c r="M148" s="162">
        <f t="shared" si="19"/>
        <v>23360</v>
      </c>
      <c r="N148" s="162">
        <f t="shared" si="19"/>
        <v>0</v>
      </c>
      <c r="O148" s="162">
        <f t="shared" si="19"/>
        <v>0</v>
      </c>
      <c r="P148" s="162">
        <f t="shared" si="19"/>
        <v>0</v>
      </c>
      <c r="Q148" s="162">
        <f t="shared" si="19"/>
        <v>0</v>
      </c>
      <c r="R148" s="162">
        <f t="shared" si="19"/>
        <v>0</v>
      </c>
      <c r="S148" s="162">
        <f t="shared" si="19"/>
        <v>0</v>
      </c>
      <c r="T148" s="162">
        <f t="shared" si="19"/>
        <v>0</v>
      </c>
    </row>
    <row r="149" spans="1:20" s="109" customFormat="1" ht="25.5" customHeight="1" hidden="1">
      <c r="A149" s="79"/>
      <c r="B149" s="80">
        <v>75101</v>
      </c>
      <c r="C149" s="80"/>
      <c r="D149" s="126" t="s">
        <v>187</v>
      </c>
      <c r="E149" s="160"/>
      <c r="F149" s="160"/>
      <c r="G149" s="82">
        <v>1150</v>
      </c>
      <c r="H149" s="114">
        <v>1150</v>
      </c>
      <c r="I149" s="82">
        <v>1150</v>
      </c>
      <c r="J149" s="114">
        <v>1106</v>
      </c>
      <c r="K149" s="114">
        <v>44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</row>
    <row r="150" spans="1:20" ht="25.5" customHeight="1" hidden="1">
      <c r="A150" s="49"/>
      <c r="B150" s="50"/>
      <c r="C150" s="50" t="s">
        <v>181</v>
      </c>
      <c r="D150" s="130" t="s">
        <v>156</v>
      </c>
      <c r="E150" s="73"/>
      <c r="F150" s="73"/>
      <c r="G150" s="32">
        <v>960</v>
      </c>
      <c r="H150" s="94">
        <v>960</v>
      </c>
      <c r="I150" s="94">
        <v>960</v>
      </c>
      <c r="J150" s="94">
        <v>960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ht="19.5" customHeight="1" hidden="1">
      <c r="A151" s="49"/>
      <c r="B151" s="50"/>
      <c r="C151" s="50">
        <v>4110</v>
      </c>
      <c r="D151" s="130" t="s">
        <v>188</v>
      </c>
      <c r="E151" s="73"/>
      <c r="F151" s="73"/>
      <c r="G151" s="32">
        <v>146</v>
      </c>
      <c r="H151" s="94">
        <v>146</v>
      </c>
      <c r="I151" s="94">
        <v>146</v>
      </c>
      <c r="J151" s="94">
        <v>146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</row>
    <row r="152" spans="1:20" ht="19.5" customHeight="1" hidden="1">
      <c r="A152" s="49"/>
      <c r="B152" s="50"/>
      <c r="C152" s="50">
        <v>4300</v>
      </c>
      <c r="D152" s="130" t="s">
        <v>127</v>
      </c>
      <c r="E152" s="73"/>
      <c r="F152" s="73"/>
      <c r="G152" s="218" t="s">
        <v>353</v>
      </c>
      <c r="H152" s="94">
        <v>44</v>
      </c>
      <c r="I152" s="94">
        <v>44</v>
      </c>
      <c r="J152" s="94"/>
      <c r="K152" s="94">
        <v>44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</row>
    <row r="153" spans="1:20" s="109" customFormat="1" ht="25.5" customHeight="1" hidden="1">
      <c r="A153" s="79"/>
      <c r="B153" s="80">
        <v>75107</v>
      </c>
      <c r="C153" s="80"/>
      <c r="D153" s="126" t="s">
        <v>397</v>
      </c>
      <c r="E153" s="160">
        <f>SUM(E154:E162)</f>
        <v>0</v>
      </c>
      <c r="F153" s="160">
        <f>SUM(F155:F162)</f>
        <v>0</v>
      </c>
      <c r="G153" s="160">
        <f>SUM(G154:G162)</f>
        <v>17259</v>
      </c>
      <c r="H153" s="160">
        <f aca="true" t="shared" si="20" ref="H153:T153">SUM(H154:H162)</f>
        <v>17259</v>
      </c>
      <c r="I153" s="160">
        <f t="shared" si="20"/>
        <v>7179</v>
      </c>
      <c r="J153" s="160">
        <f t="shared" si="20"/>
        <v>2919</v>
      </c>
      <c r="K153" s="160">
        <f t="shared" si="20"/>
        <v>4260</v>
      </c>
      <c r="L153" s="160">
        <f t="shared" si="20"/>
        <v>0</v>
      </c>
      <c r="M153" s="160">
        <f t="shared" si="20"/>
        <v>10080</v>
      </c>
      <c r="N153" s="160">
        <f t="shared" si="20"/>
        <v>0</v>
      </c>
      <c r="O153" s="160">
        <f t="shared" si="20"/>
        <v>0</v>
      </c>
      <c r="P153" s="160">
        <f t="shared" si="20"/>
        <v>0</v>
      </c>
      <c r="Q153" s="160">
        <f t="shared" si="20"/>
        <v>0</v>
      </c>
      <c r="R153" s="160">
        <f t="shared" si="20"/>
        <v>0</v>
      </c>
      <c r="S153" s="160">
        <f t="shared" si="20"/>
        <v>0</v>
      </c>
      <c r="T153" s="160">
        <f t="shared" si="20"/>
        <v>0</v>
      </c>
    </row>
    <row r="154" spans="1:20" ht="25.5" customHeight="1" hidden="1">
      <c r="A154" s="49"/>
      <c r="B154" s="50"/>
      <c r="C154" s="50">
        <v>3030</v>
      </c>
      <c r="D154" s="130" t="s">
        <v>167</v>
      </c>
      <c r="E154" s="73"/>
      <c r="F154" s="73"/>
      <c r="G154" s="73">
        <v>10080</v>
      </c>
      <c r="H154" s="73">
        <v>10080</v>
      </c>
      <c r="I154" s="73">
        <v>0</v>
      </c>
      <c r="J154" s="73">
        <v>0</v>
      </c>
      <c r="K154" s="73">
        <v>0</v>
      </c>
      <c r="L154" s="73">
        <v>0</v>
      </c>
      <c r="M154" s="73">
        <v>10080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</row>
    <row r="155" spans="1:20" ht="19.5" customHeight="1" hidden="1">
      <c r="A155" s="49"/>
      <c r="B155" s="50"/>
      <c r="C155" s="50">
        <v>4110</v>
      </c>
      <c r="D155" s="130" t="s">
        <v>188</v>
      </c>
      <c r="E155" s="73"/>
      <c r="F155" s="73"/>
      <c r="G155" s="219">
        <v>288</v>
      </c>
      <c r="H155" s="119">
        <v>288</v>
      </c>
      <c r="I155" s="100">
        <v>288</v>
      </c>
      <c r="J155" s="100">
        <v>288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</row>
    <row r="156" spans="1:20" ht="19.5" customHeight="1" hidden="1">
      <c r="A156" s="49"/>
      <c r="B156" s="50"/>
      <c r="C156" s="50">
        <v>4120</v>
      </c>
      <c r="D156" s="130" t="s">
        <v>158</v>
      </c>
      <c r="E156" s="73"/>
      <c r="F156" s="73"/>
      <c r="G156" s="219">
        <v>46</v>
      </c>
      <c r="H156" s="102">
        <v>46</v>
      </c>
      <c r="I156" s="94">
        <v>46</v>
      </c>
      <c r="J156" s="94">
        <v>46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</row>
    <row r="157" spans="1:20" ht="19.5" customHeight="1" hidden="1">
      <c r="A157" s="49"/>
      <c r="B157" s="50"/>
      <c r="C157" s="50">
        <v>4170</v>
      </c>
      <c r="D157" s="130" t="s">
        <v>124</v>
      </c>
      <c r="E157" s="73"/>
      <c r="F157" s="73"/>
      <c r="G157" s="219">
        <v>2585</v>
      </c>
      <c r="H157" s="102">
        <v>2585</v>
      </c>
      <c r="I157" s="94">
        <v>2585</v>
      </c>
      <c r="J157" s="94">
        <v>2585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</row>
    <row r="158" spans="1:20" ht="20.25" customHeight="1" hidden="1">
      <c r="A158" s="49"/>
      <c r="B158" s="50"/>
      <c r="C158" s="50">
        <v>4210</v>
      </c>
      <c r="D158" s="130" t="s">
        <v>125</v>
      </c>
      <c r="E158" s="73"/>
      <c r="F158" s="73"/>
      <c r="G158" s="219">
        <v>2734</v>
      </c>
      <c r="H158" s="102">
        <v>2734</v>
      </c>
      <c r="I158" s="94">
        <v>2734</v>
      </c>
      <c r="J158" s="94">
        <v>0</v>
      </c>
      <c r="K158" s="94">
        <v>2734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</row>
    <row r="159" spans="1:20" ht="19.5" customHeight="1" hidden="1">
      <c r="A159" s="49"/>
      <c r="B159" s="50"/>
      <c r="C159" s="50">
        <v>4300</v>
      </c>
      <c r="D159" s="130" t="s">
        <v>127</v>
      </c>
      <c r="E159" s="73"/>
      <c r="F159" s="73"/>
      <c r="G159" s="219">
        <v>603</v>
      </c>
      <c r="H159" s="102">
        <v>603</v>
      </c>
      <c r="I159" s="94">
        <v>603</v>
      </c>
      <c r="J159" s="94">
        <v>0</v>
      </c>
      <c r="K159" s="94">
        <v>603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4">
        <v>0</v>
      </c>
    </row>
    <row r="160" spans="1:20" ht="19.5" customHeight="1" hidden="1">
      <c r="A160" s="49"/>
      <c r="B160" s="50"/>
      <c r="C160" s="50">
        <v>4410</v>
      </c>
      <c r="D160" s="130" t="s">
        <v>160</v>
      </c>
      <c r="E160" s="73"/>
      <c r="F160" s="73"/>
      <c r="G160" s="32">
        <v>193</v>
      </c>
      <c r="H160" s="102">
        <v>193</v>
      </c>
      <c r="I160" s="94">
        <v>193</v>
      </c>
      <c r="J160" s="94">
        <v>0</v>
      </c>
      <c r="K160" s="94">
        <v>193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</row>
    <row r="161" spans="1:20" ht="39" customHeight="1" hidden="1">
      <c r="A161" s="49"/>
      <c r="B161" s="50"/>
      <c r="C161" s="50">
        <v>4740</v>
      </c>
      <c r="D161" s="130" t="s">
        <v>163</v>
      </c>
      <c r="E161" s="73"/>
      <c r="F161" s="73"/>
      <c r="G161" s="220">
        <v>314</v>
      </c>
      <c r="H161" s="94">
        <v>314</v>
      </c>
      <c r="I161" s="94">
        <v>314</v>
      </c>
      <c r="J161" s="94">
        <v>0</v>
      </c>
      <c r="K161" s="94">
        <v>314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</row>
    <row r="162" spans="1:20" ht="27" customHeight="1" hidden="1">
      <c r="A162" s="275"/>
      <c r="B162" s="269"/>
      <c r="C162" s="269">
        <v>4750</v>
      </c>
      <c r="D162" s="276" t="s">
        <v>268</v>
      </c>
      <c r="E162" s="277"/>
      <c r="F162" s="277"/>
      <c r="G162" s="218">
        <v>416</v>
      </c>
      <c r="H162" s="99">
        <v>416</v>
      </c>
      <c r="I162" s="99">
        <v>416</v>
      </c>
      <c r="J162" s="99">
        <v>0</v>
      </c>
      <c r="K162" s="99">
        <v>416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</row>
    <row r="163" spans="1:20" ht="65.25" customHeight="1">
      <c r="A163" s="49"/>
      <c r="B163" s="4" t="s">
        <v>428</v>
      </c>
      <c r="C163" s="4"/>
      <c r="D163" s="1" t="s">
        <v>429</v>
      </c>
      <c r="E163" s="20">
        <f>SUM(E164:E172)</f>
        <v>100</v>
      </c>
      <c r="F163" s="20">
        <f aca="true" t="shared" si="21" ref="F163:T163">SUM(F164:F172)</f>
        <v>100</v>
      </c>
      <c r="G163" s="20">
        <f t="shared" si="21"/>
        <v>23565</v>
      </c>
      <c r="H163" s="20">
        <f t="shared" si="21"/>
        <v>23565</v>
      </c>
      <c r="I163" s="20">
        <f t="shared" si="21"/>
        <v>10285</v>
      </c>
      <c r="J163" s="20">
        <f t="shared" si="21"/>
        <v>4784</v>
      </c>
      <c r="K163" s="20">
        <f t="shared" si="21"/>
        <v>5501</v>
      </c>
      <c r="L163" s="20">
        <f t="shared" si="21"/>
        <v>0</v>
      </c>
      <c r="M163" s="20">
        <f t="shared" si="21"/>
        <v>13280</v>
      </c>
      <c r="N163" s="20">
        <f t="shared" si="21"/>
        <v>0</v>
      </c>
      <c r="O163" s="20">
        <f t="shared" si="21"/>
        <v>0</v>
      </c>
      <c r="P163" s="20">
        <f t="shared" si="21"/>
        <v>0</v>
      </c>
      <c r="Q163" s="20">
        <f t="shared" si="21"/>
        <v>0</v>
      </c>
      <c r="R163" s="20">
        <f t="shared" si="21"/>
        <v>0</v>
      </c>
      <c r="S163" s="20">
        <f t="shared" si="21"/>
        <v>0</v>
      </c>
      <c r="T163" s="20">
        <f t="shared" si="21"/>
        <v>0</v>
      </c>
    </row>
    <row r="164" spans="1:20" ht="27" customHeight="1" hidden="1">
      <c r="A164" s="49"/>
      <c r="B164" s="50"/>
      <c r="C164" s="50">
        <v>3030</v>
      </c>
      <c r="D164" s="130" t="s">
        <v>167</v>
      </c>
      <c r="E164" s="73"/>
      <c r="F164" s="73"/>
      <c r="G164" s="219">
        <v>13280</v>
      </c>
      <c r="H164" s="103">
        <v>13280</v>
      </c>
      <c r="I164" s="103">
        <v>0</v>
      </c>
      <c r="J164" s="103">
        <v>0</v>
      </c>
      <c r="K164" s="103">
        <v>0</v>
      </c>
      <c r="L164" s="103">
        <v>0</v>
      </c>
      <c r="M164" s="103">
        <v>13280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</row>
    <row r="165" spans="1:20" ht="19.5" customHeight="1" hidden="1">
      <c r="A165" s="49"/>
      <c r="B165" s="50"/>
      <c r="C165" s="50">
        <v>4110</v>
      </c>
      <c r="D165" s="130" t="s">
        <v>188</v>
      </c>
      <c r="E165" s="73"/>
      <c r="F165" s="73"/>
      <c r="G165" s="219">
        <v>630</v>
      </c>
      <c r="H165" s="103">
        <v>630</v>
      </c>
      <c r="I165" s="103">
        <v>630</v>
      </c>
      <c r="J165" s="103">
        <v>630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</row>
    <row r="166" spans="1:20" ht="19.5" customHeight="1" hidden="1">
      <c r="A166" s="49"/>
      <c r="B166" s="50"/>
      <c r="C166" s="50">
        <v>4120</v>
      </c>
      <c r="D166" s="130" t="s">
        <v>158</v>
      </c>
      <c r="E166" s="73"/>
      <c r="F166" s="73"/>
      <c r="G166" s="219">
        <v>102</v>
      </c>
      <c r="H166" s="103">
        <v>102</v>
      </c>
      <c r="I166" s="103">
        <v>102</v>
      </c>
      <c r="J166" s="103">
        <v>102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</row>
    <row r="167" spans="1:20" ht="19.5" customHeight="1">
      <c r="A167" s="49"/>
      <c r="B167" s="50"/>
      <c r="C167" s="50">
        <v>4170</v>
      </c>
      <c r="D167" s="130" t="s">
        <v>124</v>
      </c>
      <c r="E167" s="73"/>
      <c r="F167" s="73">
        <v>100</v>
      </c>
      <c r="G167" s="219">
        <v>4052</v>
      </c>
      <c r="H167" s="103">
        <v>4052</v>
      </c>
      <c r="I167" s="103">
        <v>4052</v>
      </c>
      <c r="J167" s="103">
        <v>4052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</row>
    <row r="168" spans="1:20" ht="19.5" customHeight="1" hidden="1">
      <c r="A168" s="49"/>
      <c r="B168" s="50"/>
      <c r="C168" s="50">
        <v>4210</v>
      </c>
      <c r="D168" s="130" t="s">
        <v>125</v>
      </c>
      <c r="E168" s="73"/>
      <c r="F168" s="73"/>
      <c r="G168" s="219">
        <v>1961</v>
      </c>
      <c r="H168" s="103">
        <v>1961</v>
      </c>
      <c r="I168" s="103">
        <v>1961</v>
      </c>
      <c r="J168" s="103">
        <v>0</v>
      </c>
      <c r="K168" s="103">
        <v>1961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</row>
    <row r="169" spans="1:20" ht="19.5" customHeight="1">
      <c r="A169" s="49"/>
      <c r="B169" s="50"/>
      <c r="C169" s="50">
        <v>4300</v>
      </c>
      <c r="D169" s="130" t="s">
        <v>127</v>
      </c>
      <c r="E169" s="73">
        <v>100</v>
      </c>
      <c r="F169" s="73"/>
      <c r="G169" s="219">
        <v>2094</v>
      </c>
      <c r="H169" s="103">
        <v>2094</v>
      </c>
      <c r="I169" s="103">
        <v>2094</v>
      </c>
      <c r="J169" s="103">
        <v>0</v>
      </c>
      <c r="K169" s="103">
        <v>2094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</row>
    <row r="170" spans="1:20" ht="19.5" customHeight="1" hidden="1">
      <c r="A170" s="49"/>
      <c r="B170" s="50"/>
      <c r="C170" s="50">
        <v>4410</v>
      </c>
      <c r="D170" s="130" t="s">
        <v>160</v>
      </c>
      <c r="E170" s="73"/>
      <c r="F170" s="73"/>
      <c r="G170" s="219">
        <v>236</v>
      </c>
      <c r="H170" s="103">
        <v>236</v>
      </c>
      <c r="I170" s="103">
        <v>236</v>
      </c>
      <c r="J170" s="103">
        <v>0</v>
      </c>
      <c r="K170" s="103">
        <v>236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</row>
    <row r="171" spans="1:20" ht="36.75" customHeight="1" hidden="1">
      <c r="A171" s="49"/>
      <c r="B171" s="50"/>
      <c r="C171" s="50">
        <v>4740</v>
      </c>
      <c r="D171" s="130" t="s">
        <v>163</v>
      </c>
      <c r="E171" s="73"/>
      <c r="F171" s="73"/>
      <c r="G171" s="219">
        <v>203</v>
      </c>
      <c r="H171" s="103">
        <v>203</v>
      </c>
      <c r="I171" s="103">
        <v>203</v>
      </c>
      <c r="J171" s="103">
        <v>0</v>
      </c>
      <c r="K171" s="103">
        <v>203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</row>
    <row r="172" spans="1:20" ht="27" customHeight="1" hidden="1">
      <c r="A172" s="49"/>
      <c r="B172" s="50"/>
      <c r="C172" s="269">
        <v>4750</v>
      </c>
      <c r="D172" s="276" t="s">
        <v>268</v>
      </c>
      <c r="E172" s="73"/>
      <c r="F172" s="73"/>
      <c r="G172" s="219">
        <v>1007</v>
      </c>
      <c r="H172" s="103">
        <v>1007</v>
      </c>
      <c r="I172" s="103">
        <v>1007</v>
      </c>
      <c r="J172" s="103">
        <v>0</v>
      </c>
      <c r="K172" s="103">
        <v>1007</v>
      </c>
      <c r="L172" s="103">
        <v>0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</row>
    <row r="173" spans="1:20" ht="12.75" hidden="1">
      <c r="A173" s="49"/>
      <c r="B173" s="50"/>
      <c r="C173" s="50"/>
      <c r="D173" s="130"/>
      <c r="E173" s="73"/>
      <c r="F173" s="73"/>
      <c r="G173" s="344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</row>
    <row r="174" spans="1:20" ht="25.5" hidden="1">
      <c r="A174" s="59">
        <v>754</v>
      </c>
      <c r="B174" s="55"/>
      <c r="C174" s="55"/>
      <c r="D174" s="129" t="s">
        <v>189</v>
      </c>
      <c r="E174" s="162">
        <f>E175+E177+E187+E196</f>
        <v>0</v>
      </c>
      <c r="F174" s="162">
        <f aca="true" t="shared" si="22" ref="F174:T174">F175+F177+F187+F196</f>
        <v>0</v>
      </c>
      <c r="G174" s="162">
        <f t="shared" si="22"/>
        <v>70314</v>
      </c>
      <c r="H174" s="162">
        <f t="shared" si="22"/>
        <v>47942</v>
      </c>
      <c r="I174" s="162">
        <f t="shared" si="22"/>
        <v>42042</v>
      </c>
      <c r="J174" s="162">
        <f t="shared" si="22"/>
        <v>9992</v>
      </c>
      <c r="K174" s="162">
        <f t="shared" si="22"/>
        <v>32050</v>
      </c>
      <c r="L174" s="162">
        <f t="shared" si="22"/>
        <v>0</v>
      </c>
      <c r="M174" s="162">
        <f t="shared" si="22"/>
        <v>5900</v>
      </c>
      <c r="N174" s="162">
        <f t="shared" si="22"/>
        <v>0</v>
      </c>
      <c r="O174" s="162">
        <f t="shared" si="22"/>
        <v>0</v>
      </c>
      <c r="P174" s="162">
        <f t="shared" si="22"/>
        <v>0</v>
      </c>
      <c r="Q174" s="162">
        <f t="shared" si="22"/>
        <v>22372</v>
      </c>
      <c r="R174" s="162">
        <f t="shared" si="22"/>
        <v>22372</v>
      </c>
      <c r="S174" s="162">
        <f t="shared" si="22"/>
        <v>0</v>
      </c>
      <c r="T174" s="162">
        <f t="shared" si="22"/>
        <v>0</v>
      </c>
    </row>
    <row r="175" spans="1:20" s="109" customFormat="1" ht="19.5" customHeight="1" hidden="1">
      <c r="A175" s="79"/>
      <c r="B175" s="80">
        <v>75405</v>
      </c>
      <c r="C175" s="80"/>
      <c r="D175" s="126" t="s">
        <v>409</v>
      </c>
      <c r="E175" s="160">
        <f>E176</f>
        <v>0</v>
      </c>
      <c r="F175" s="160">
        <f aca="true" t="shared" si="23" ref="F175:T175">F176</f>
        <v>0</v>
      </c>
      <c r="G175" s="160">
        <f t="shared" si="23"/>
        <v>3600</v>
      </c>
      <c r="H175" s="160">
        <f t="shared" si="23"/>
        <v>3600</v>
      </c>
      <c r="I175" s="160">
        <f t="shared" si="23"/>
        <v>3600</v>
      </c>
      <c r="J175" s="160">
        <f t="shared" si="23"/>
        <v>0</v>
      </c>
      <c r="K175" s="160">
        <f t="shared" si="23"/>
        <v>3600</v>
      </c>
      <c r="L175" s="160">
        <f t="shared" si="23"/>
        <v>0</v>
      </c>
      <c r="M175" s="160">
        <f t="shared" si="23"/>
        <v>0</v>
      </c>
      <c r="N175" s="160">
        <f t="shared" si="23"/>
        <v>0</v>
      </c>
      <c r="O175" s="160">
        <f t="shared" si="23"/>
        <v>0</v>
      </c>
      <c r="P175" s="160">
        <f t="shared" si="23"/>
        <v>0</v>
      </c>
      <c r="Q175" s="160">
        <f t="shared" si="23"/>
        <v>0</v>
      </c>
      <c r="R175" s="160">
        <f t="shared" si="23"/>
        <v>0</v>
      </c>
      <c r="S175" s="160">
        <f t="shared" si="23"/>
        <v>0</v>
      </c>
      <c r="T175" s="160">
        <f t="shared" si="23"/>
        <v>0</v>
      </c>
    </row>
    <row r="176" spans="1:20" ht="19.5" customHeight="1" hidden="1">
      <c r="A176" s="49"/>
      <c r="B176" s="50"/>
      <c r="C176" s="50">
        <v>4210</v>
      </c>
      <c r="D176" s="130" t="s">
        <v>125</v>
      </c>
      <c r="E176" s="73"/>
      <c r="F176" s="73"/>
      <c r="G176" s="47">
        <v>3600</v>
      </c>
      <c r="H176" s="47">
        <v>3600</v>
      </c>
      <c r="I176" s="47">
        <v>3600</v>
      </c>
      <c r="J176" s="47">
        <v>0</v>
      </c>
      <c r="K176" s="47">
        <v>3600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</row>
    <row r="177" spans="1:20" s="109" customFormat="1" ht="19.5" customHeight="1" hidden="1">
      <c r="A177" s="79"/>
      <c r="B177" s="80">
        <v>75412</v>
      </c>
      <c r="C177" s="80"/>
      <c r="D177" s="126" t="s">
        <v>190</v>
      </c>
      <c r="E177" s="160">
        <f>SUM(E178:E186)</f>
        <v>0</v>
      </c>
      <c r="F177" s="160">
        <f>SUM(F178:F186)</f>
        <v>0</v>
      </c>
      <c r="G177" s="82">
        <f>SUM(G178:G186)</f>
        <v>42892</v>
      </c>
      <c r="H177" s="82">
        <f aca="true" t="shared" si="24" ref="H177:T177">SUM(H178:H186)</f>
        <v>42892</v>
      </c>
      <c r="I177" s="82">
        <f t="shared" si="24"/>
        <v>37192</v>
      </c>
      <c r="J177" s="82">
        <f t="shared" si="24"/>
        <v>9792</v>
      </c>
      <c r="K177" s="82">
        <f t="shared" si="24"/>
        <v>27400</v>
      </c>
      <c r="L177" s="82">
        <f t="shared" si="24"/>
        <v>0</v>
      </c>
      <c r="M177" s="82">
        <f t="shared" si="24"/>
        <v>5700</v>
      </c>
      <c r="N177" s="82">
        <f t="shared" si="24"/>
        <v>0</v>
      </c>
      <c r="O177" s="82">
        <f t="shared" si="24"/>
        <v>0</v>
      </c>
      <c r="P177" s="82">
        <f t="shared" si="24"/>
        <v>0</v>
      </c>
      <c r="Q177" s="82">
        <f t="shared" si="24"/>
        <v>0</v>
      </c>
      <c r="R177" s="82">
        <f t="shared" si="24"/>
        <v>0</v>
      </c>
      <c r="S177" s="82">
        <f t="shared" si="24"/>
        <v>0</v>
      </c>
      <c r="T177" s="82">
        <f t="shared" si="24"/>
        <v>0</v>
      </c>
    </row>
    <row r="178" spans="1:20" ht="25.5" hidden="1">
      <c r="A178" s="49"/>
      <c r="B178" s="50"/>
      <c r="C178" s="50">
        <v>3030</v>
      </c>
      <c r="D178" s="130" t="s">
        <v>167</v>
      </c>
      <c r="E178" s="73"/>
      <c r="F178" s="73"/>
      <c r="G178" s="32">
        <v>5700</v>
      </c>
      <c r="H178" s="94">
        <v>5700</v>
      </c>
      <c r="I178" s="94">
        <v>0</v>
      </c>
      <c r="J178" s="94">
        <v>0</v>
      </c>
      <c r="K178" s="94">
        <v>0</v>
      </c>
      <c r="L178" s="94">
        <v>0</v>
      </c>
      <c r="M178" s="94">
        <v>5700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ht="19.5" customHeight="1" hidden="1">
      <c r="A179" s="49"/>
      <c r="B179" s="50"/>
      <c r="C179" s="50">
        <v>4110</v>
      </c>
      <c r="D179" s="130" t="s">
        <v>123</v>
      </c>
      <c r="E179" s="73"/>
      <c r="F179" s="73"/>
      <c r="G179" s="32">
        <v>1292</v>
      </c>
      <c r="H179" s="94">
        <v>1292</v>
      </c>
      <c r="I179" s="94">
        <v>1292</v>
      </c>
      <c r="J179" s="94">
        <v>1292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</row>
    <row r="180" spans="1:20" ht="19.5" customHeight="1" hidden="1">
      <c r="A180" s="49"/>
      <c r="B180" s="50"/>
      <c r="C180" s="50" t="s">
        <v>120</v>
      </c>
      <c r="D180" s="130" t="s">
        <v>124</v>
      </c>
      <c r="E180" s="73"/>
      <c r="F180" s="73"/>
      <c r="G180" s="32">
        <v>8500</v>
      </c>
      <c r="H180" s="94">
        <v>8500</v>
      </c>
      <c r="I180" s="94">
        <v>8500</v>
      </c>
      <c r="J180" s="94">
        <v>8500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</row>
    <row r="181" spans="1:20" ht="19.5" customHeight="1" hidden="1">
      <c r="A181" s="49"/>
      <c r="B181" s="50"/>
      <c r="C181" s="50">
        <v>4210</v>
      </c>
      <c r="D181" s="130" t="s">
        <v>125</v>
      </c>
      <c r="E181" s="73"/>
      <c r="F181" s="73"/>
      <c r="G181" s="32">
        <v>17200</v>
      </c>
      <c r="H181" s="94">
        <v>17200</v>
      </c>
      <c r="I181" s="94">
        <v>17200</v>
      </c>
      <c r="J181" s="94">
        <v>0</v>
      </c>
      <c r="K181" s="94">
        <v>17200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</row>
    <row r="182" spans="1:20" ht="19.5" customHeight="1" hidden="1">
      <c r="A182" s="49"/>
      <c r="B182" s="50"/>
      <c r="C182" s="50">
        <v>4260</v>
      </c>
      <c r="D182" s="130" t="s">
        <v>133</v>
      </c>
      <c r="E182" s="73"/>
      <c r="F182" s="73"/>
      <c r="G182" s="32">
        <v>500</v>
      </c>
      <c r="H182" s="94">
        <v>500</v>
      </c>
      <c r="I182" s="94">
        <v>500</v>
      </c>
      <c r="J182" s="94">
        <v>0</v>
      </c>
      <c r="K182" s="94">
        <v>500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</row>
    <row r="183" spans="1:20" ht="19.5" customHeight="1" hidden="1">
      <c r="A183" s="49"/>
      <c r="B183" s="50"/>
      <c r="C183" s="50">
        <v>4270</v>
      </c>
      <c r="D183" s="130" t="s">
        <v>126</v>
      </c>
      <c r="E183" s="73"/>
      <c r="F183" s="73"/>
      <c r="G183" s="32">
        <v>1540</v>
      </c>
      <c r="H183" s="94">
        <v>1540</v>
      </c>
      <c r="I183" s="94">
        <v>1540</v>
      </c>
      <c r="J183" s="94">
        <v>0</v>
      </c>
      <c r="K183" s="94">
        <v>1540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</row>
    <row r="184" spans="1:20" ht="19.5" customHeight="1" hidden="1">
      <c r="A184" s="49"/>
      <c r="B184" s="50"/>
      <c r="C184" s="50" t="s">
        <v>140</v>
      </c>
      <c r="D184" s="130" t="s">
        <v>159</v>
      </c>
      <c r="E184" s="73"/>
      <c r="F184" s="73"/>
      <c r="G184" s="32">
        <v>560</v>
      </c>
      <c r="H184" s="94">
        <v>560</v>
      </c>
      <c r="I184" s="94">
        <v>560</v>
      </c>
      <c r="J184" s="94">
        <v>0</v>
      </c>
      <c r="K184" s="94">
        <v>560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0</v>
      </c>
      <c r="S184" s="94">
        <v>0</v>
      </c>
      <c r="T184" s="94">
        <v>0</v>
      </c>
    </row>
    <row r="185" spans="1:20" ht="19.5" customHeight="1" hidden="1">
      <c r="A185" s="49"/>
      <c r="B185" s="50"/>
      <c r="C185" s="50">
        <v>4300</v>
      </c>
      <c r="D185" s="130" t="s">
        <v>127</v>
      </c>
      <c r="E185" s="73"/>
      <c r="F185" s="73"/>
      <c r="G185" s="32">
        <v>3600</v>
      </c>
      <c r="H185" s="94">
        <v>3600</v>
      </c>
      <c r="I185" s="94">
        <v>3600</v>
      </c>
      <c r="J185" s="94">
        <v>0</v>
      </c>
      <c r="K185" s="94">
        <v>3600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19.5" customHeight="1" hidden="1">
      <c r="A186" s="49"/>
      <c r="B186" s="50"/>
      <c r="C186" s="50">
        <v>4430</v>
      </c>
      <c r="D186" s="130" t="s">
        <v>128</v>
      </c>
      <c r="E186" s="73"/>
      <c r="F186" s="73"/>
      <c r="G186" s="32">
        <v>4000</v>
      </c>
      <c r="H186" s="94">
        <v>4000</v>
      </c>
      <c r="I186" s="94">
        <v>4000</v>
      </c>
      <c r="J186" s="94">
        <v>0</v>
      </c>
      <c r="K186" s="94">
        <v>4000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s="109" customFormat="1" ht="19.5" customHeight="1" hidden="1">
      <c r="A187" s="79"/>
      <c r="B187" s="80">
        <v>75414</v>
      </c>
      <c r="C187" s="80"/>
      <c r="D187" s="126" t="s">
        <v>191</v>
      </c>
      <c r="E187" s="160">
        <f>SUM(E188:E195)</f>
        <v>0</v>
      </c>
      <c r="F187" s="160">
        <f>SUM(F188:F195)</f>
        <v>0</v>
      </c>
      <c r="G187" s="82">
        <f>SUM(G188:G195)</f>
        <v>1450</v>
      </c>
      <c r="H187" s="82">
        <f aca="true" t="shared" si="25" ref="H187:T187">SUM(H188:H195)</f>
        <v>1450</v>
      </c>
      <c r="I187" s="82">
        <f t="shared" si="25"/>
        <v>1250</v>
      </c>
      <c r="J187" s="82">
        <f t="shared" si="25"/>
        <v>200</v>
      </c>
      <c r="K187" s="82">
        <f t="shared" si="25"/>
        <v>1050</v>
      </c>
      <c r="L187" s="82">
        <f t="shared" si="25"/>
        <v>0</v>
      </c>
      <c r="M187" s="82">
        <f t="shared" si="25"/>
        <v>200</v>
      </c>
      <c r="N187" s="82">
        <f t="shared" si="25"/>
        <v>0</v>
      </c>
      <c r="O187" s="82">
        <f t="shared" si="25"/>
        <v>0</v>
      </c>
      <c r="P187" s="82">
        <f t="shared" si="25"/>
        <v>0</v>
      </c>
      <c r="Q187" s="82">
        <f t="shared" si="25"/>
        <v>0</v>
      </c>
      <c r="R187" s="82">
        <f t="shared" si="25"/>
        <v>0</v>
      </c>
      <c r="S187" s="82">
        <f t="shared" si="25"/>
        <v>0</v>
      </c>
      <c r="T187" s="82">
        <f t="shared" si="25"/>
        <v>0</v>
      </c>
    </row>
    <row r="188" spans="1:20" ht="25.5" hidden="1">
      <c r="A188" s="49"/>
      <c r="B188" s="50"/>
      <c r="C188" s="50" t="s">
        <v>182</v>
      </c>
      <c r="D188" s="130" t="s">
        <v>167</v>
      </c>
      <c r="E188" s="73"/>
      <c r="F188" s="73"/>
      <c r="G188" s="32">
        <v>200</v>
      </c>
      <c r="H188" s="94">
        <v>200</v>
      </c>
      <c r="I188" s="94">
        <v>0</v>
      </c>
      <c r="J188" s="94">
        <v>0</v>
      </c>
      <c r="K188" s="94">
        <v>0</v>
      </c>
      <c r="L188" s="94">
        <v>0</v>
      </c>
      <c r="M188" s="94">
        <v>200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19.5" customHeight="1" hidden="1">
      <c r="A189" s="49"/>
      <c r="B189" s="50"/>
      <c r="C189" s="50" t="s">
        <v>120</v>
      </c>
      <c r="D189" s="130" t="s">
        <v>124</v>
      </c>
      <c r="E189" s="73"/>
      <c r="F189" s="73"/>
      <c r="G189" s="32">
        <v>200</v>
      </c>
      <c r="H189" s="94">
        <v>200</v>
      </c>
      <c r="I189" s="94">
        <v>200</v>
      </c>
      <c r="J189" s="94">
        <v>200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19.5" customHeight="1" hidden="1">
      <c r="A190" s="49"/>
      <c r="B190" s="50"/>
      <c r="C190" s="50">
        <v>4210</v>
      </c>
      <c r="D190" s="130" t="s">
        <v>125</v>
      </c>
      <c r="E190" s="73"/>
      <c r="F190" s="73"/>
      <c r="G190" s="32">
        <v>200</v>
      </c>
      <c r="H190" s="94">
        <v>200</v>
      </c>
      <c r="I190" s="94">
        <v>200</v>
      </c>
      <c r="J190" s="94">
        <v>0</v>
      </c>
      <c r="K190" s="94">
        <v>200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</row>
    <row r="191" spans="1:20" ht="19.5" customHeight="1" hidden="1">
      <c r="A191" s="49"/>
      <c r="B191" s="50"/>
      <c r="C191" s="50">
        <v>4260</v>
      </c>
      <c r="D191" s="130" t="s">
        <v>133</v>
      </c>
      <c r="E191" s="73"/>
      <c r="F191" s="73"/>
      <c r="G191" s="32">
        <v>200</v>
      </c>
      <c r="H191" s="94">
        <v>200</v>
      </c>
      <c r="I191" s="94">
        <v>200</v>
      </c>
      <c r="J191" s="94">
        <v>0</v>
      </c>
      <c r="K191" s="94">
        <v>200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ht="19.5" customHeight="1" hidden="1">
      <c r="A192" s="49"/>
      <c r="B192" s="50"/>
      <c r="C192" s="50" t="s">
        <v>131</v>
      </c>
      <c r="D192" s="130" t="s">
        <v>126</v>
      </c>
      <c r="E192" s="73"/>
      <c r="F192" s="73"/>
      <c r="G192" s="32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</row>
    <row r="193" spans="1:20" ht="19.5" customHeight="1" hidden="1">
      <c r="A193" s="49"/>
      <c r="B193" s="50"/>
      <c r="C193" s="50">
        <v>4300</v>
      </c>
      <c r="D193" s="130" t="s">
        <v>127</v>
      </c>
      <c r="E193" s="73"/>
      <c r="F193" s="73"/>
      <c r="G193" s="32">
        <v>350</v>
      </c>
      <c r="H193" s="94">
        <v>350</v>
      </c>
      <c r="I193" s="94">
        <v>350</v>
      </c>
      <c r="J193" s="94">
        <v>0</v>
      </c>
      <c r="K193" s="94">
        <v>350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</row>
    <row r="194" spans="1:20" ht="19.5" customHeight="1" hidden="1">
      <c r="A194" s="49"/>
      <c r="B194" s="50"/>
      <c r="C194" s="50" t="s">
        <v>141</v>
      </c>
      <c r="D194" s="130" t="s">
        <v>160</v>
      </c>
      <c r="E194" s="73"/>
      <c r="F194" s="73"/>
      <c r="G194" s="32">
        <v>300</v>
      </c>
      <c r="H194" s="94">
        <v>300</v>
      </c>
      <c r="I194" s="94">
        <v>300</v>
      </c>
      <c r="J194" s="94">
        <v>0</v>
      </c>
      <c r="K194" s="94">
        <v>300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</row>
    <row r="195" spans="1:20" ht="25.5" customHeight="1" hidden="1">
      <c r="A195" s="49"/>
      <c r="B195" s="50"/>
      <c r="C195" s="50" t="s">
        <v>142</v>
      </c>
      <c r="D195" s="127" t="s">
        <v>162</v>
      </c>
      <c r="E195" s="68"/>
      <c r="F195" s="68"/>
      <c r="G195" s="32">
        <v>0</v>
      </c>
      <c r="H195" s="94">
        <v>0</v>
      </c>
      <c r="I195" s="94"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</row>
    <row r="196" spans="1:20" s="109" customFormat="1" ht="19.5" customHeight="1" hidden="1">
      <c r="A196" s="79"/>
      <c r="B196" s="80">
        <v>75495</v>
      </c>
      <c r="C196" s="80"/>
      <c r="D196" s="126" t="s">
        <v>9</v>
      </c>
      <c r="E196" s="160"/>
      <c r="F196" s="160"/>
      <c r="G196" s="82">
        <f>G197</f>
        <v>22372</v>
      </c>
      <c r="H196" s="82">
        <f aca="true" t="shared" si="26" ref="H196:T196">H197</f>
        <v>0</v>
      </c>
      <c r="I196" s="82">
        <f t="shared" si="26"/>
        <v>0</v>
      </c>
      <c r="J196" s="82">
        <f t="shared" si="26"/>
        <v>0</v>
      </c>
      <c r="K196" s="82">
        <f t="shared" si="26"/>
        <v>0</v>
      </c>
      <c r="L196" s="82">
        <f t="shared" si="26"/>
        <v>0</v>
      </c>
      <c r="M196" s="82">
        <f t="shared" si="26"/>
        <v>0</v>
      </c>
      <c r="N196" s="82">
        <f t="shared" si="26"/>
        <v>0</v>
      </c>
      <c r="O196" s="82">
        <f t="shared" si="26"/>
        <v>0</v>
      </c>
      <c r="P196" s="82">
        <f t="shared" si="26"/>
        <v>0</v>
      </c>
      <c r="Q196" s="82">
        <f t="shared" si="26"/>
        <v>22372</v>
      </c>
      <c r="R196" s="82">
        <f t="shared" si="26"/>
        <v>22372</v>
      </c>
      <c r="S196" s="82">
        <f t="shared" si="26"/>
        <v>0</v>
      </c>
      <c r="T196" s="82">
        <f t="shared" si="26"/>
        <v>0</v>
      </c>
    </row>
    <row r="197" spans="1:20" ht="25.5" hidden="1">
      <c r="A197" s="49"/>
      <c r="B197" s="50"/>
      <c r="C197" s="50">
        <v>6060</v>
      </c>
      <c r="D197" s="127" t="s">
        <v>165</v>
      </c>
      <c r="E197" s="68"/>
      <c r="F197" s="68"/>
      <c r="G197" s="32">
        <v>22372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94">
        <v>22372</v>
      </c>
      <c r="R197" s="94">
        <v>22372</v>
      </c>
      <c r="S197" s="94">
        <v>0</v>
      </c>
      <c r="T197" s="94">
        <v>0</v>
      </c>
    </row>
    <row r="198" spans="1:20" ht="12.75" hidden="1">
      <c r="A198" s="60"/>
      <c r="B198" s="61"/>
      <c r="C198" s="61"/>
      <c r="D198" s="325"/>
      <c r="E198" s="325"/>
      <c r="F198" s="325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7"/>
    </row>
    <row r="199" spans="1:20" ht="66" customHeight="1" hidden="1">
      <c r="A199" s="59" t="s">
        <v>178</v>
      </c>
      <c r="B199" s="55"/>
      <c r="C199" s="55"/>
      <c r="D199" s="129" t="s">
        <v>246</v>
      </c>
      <c r="E199" s="162">
        <f>E200</f>
        <v>0</v>
      </c>
      <c r="F199" s="162">
        <f>F200</f>
        <v>0</v>
      </c>
      <c r="G199" s="44">
        <f>G200</f>
        <v>13100</v>
      </c>
      <c r="H199" s="44">
        <f aca="true" t="shared" si="27" ref="H199:T199">H200</f>
        <v>13100</v>
      </c>
      <c r="I199" s="44">
        <f t="shared" si="27"/>
        <v>13100</v>
      </c>
      <c r="J199" s="44">
        <f t="shared" si="27"/>
        <v>0</v>
      </c>
      <c r="K199" s="44">
        <f t="shared" si="27"/>
        <v>13100</v>
      </c>
      <c r="L199" s="44">
        <f t="shared" si="27"/>
        <v>0</v>
      </c>
      <c r="M199" s="44">
        <f t="shared" si="27"/>
        <v>0</v>
      </c>
      <c r="N199" s="44">
        <f t="shared" si="27"/>
        <v>0</v>
      </c>
      <c r="O199" s="44">
        <f t="shared" si="27"/>
        <v>0</v>
      </c>
      <c r="P199" s="44">
        <f t="shared" si="27"/>
        <v>0</v>
      </c>
      <c r="Q199" s="44">
        <f t="shared" si="27"/>
        <v>0</v>
      </c>
      <c r="R199" s="44">
        <f t="shared" si="27"/>
        <v>0</v>
      </c>
      <c r="S199" s="44">
        <f t="shared" si="27"/>
        <v>0</v>
      </c>
      <c r="T199" s="44">
        <f t="shared" si="27"/>
        <v>0</v>
      </c>
    </row>
    <row r="200" spans="1:20" s="109" customFormat="1" ht="38.25" hidden="1">
      <c r="A200" s="79"/>
      <c r="B200" s="80" t="s">
        <v>179</v>
      </c>
      <c r="C200" s="80"/>
      <c r="D200" s="126" t="s">
        <v>192</v>
      </c>
      <c r="E200" s="160">
        <f>SUM(E201:E207)</f>
        <v>0</v>
      </c>
      <c r="F200" s="160">
        <f aca="true" t="shared" si="28" ref="F200:T200">SUM(F201:F207)</f>
        <v>0</v>
      </c>
      <c r="G200" s="160">
        <f t="shared" si="28"/>
        <v>13100</v>
      </c>
      <c r="H200" s="160">
        <f t="shared" si="28"/>
        <v>13100</v>
      </c>
      <c r="I200" s="160">
        <f t="shared" si="28"/>
        <v>13100</v>
      </c>
      <c r="J200" s="160">
        <f t="shared" si="28"/>
        <v>0</v>
      </c>
      <c r="K200" s="160">
        <f t="shared" si="28"/>
        <v>13100</v>
      </c>
      <c r="L200" s="160">
        <f t="shared" si="28"/>
        <v>0</v>
      </c>
      <c r="M200" s="160">
        <f t="shared" si="28"/>
        <v>0</v>
      </c>
      <c r="N200" s="160">
        <f t="shared" si="28"/>
        <v>0</v>
      </c>
      <c r="O200" s="160">
        <f t="shared" si="28"/>
        <v>0</v>
      </c>
      <c r="P200" s="160">
        <f t="shared" si="28"/>
        <v>0</v>
      </c>
      <c r="Q200" s="160">
        <f t="shared" si="28"/>
        <v>0</v>
      </c>
      <c r="R200" s="160">
        <f t="shared" si="28"/>
        <v>0</v>
      </c>
      <c r="S200" s="160">
        <f t="shared" si="28"/>
        <v>0</v>
      </c>
      <c r="T200" s="160">
        <f t="shared" si="28"/>
        <v>0</v>
      </c>
    </row>
    <row r="201" spans="1:20" ht="19.5" customHeight="1" hidden="1">
      <c r="A201" s="49"/>
      <c r="B201" s="50"/>
      <c r="C201" s="50">
        <v>4210</v>
      </c>
      <c r="D201" s="130" t="s">
        <v>193</v>
      </c>
      <c r="E201" s="73"/>
      <c r="F201" s="73"/>
      <c r="G201" s="32">
        <v>2400</v>
      </c>
      <c r="H201" s="94">
        <v>2400</v>
      </c>
      <c r="I201" s="94">
        <v>2400</v>
      </c>
      <c r="J201" s="94">
        <v>0</v>
      </c>
      <c r="K201" s="94">
        <v>2400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19.5" customHeight="1" hidden="1">
      <c r="A202" s="49"/>
      <c r="B202" s="50"/>
      <c r="C202" s="50">
        <v>4300</v>
      </c>
      <c r="D202" s="130" t="s">
        <v>127</v>
      </c>
      <c r="E202" s="73"/>
      <c r="F202" s="73"/>
      <c r="G202" s="32">
        <v>5000</v>
      </c>
      <c r="H202" s="94">
        <v>5000</v>
      </c>
      <c r="I202" s="94">
        <v>5000</v>
      </c>
      <c r="J202" s="94">
        <v>0</v>
      </c>
      <c r="K202" s="94">
        <v>5000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  <c r="S202" s="94">
        <v>0</v>
      </c>
      <c r="T202" s="94">
        <v>0</v>
      </c>
    </row>
    <row r="203" spans="1:20" ht="25.5" hidden="1">
      <c r="A203" s="49"/>
      <c r="B203" s="50"/>
      <c r="C203" s="50">
        <v>4390</v>
      </c>
      <c r="D203" s="130" t="s">
        <v>267</v>
      </c>
      <c r="E203" s="73"/>
      <c r="F203" s="73"/>
      <c r="G203" s="32">
        <v>500</v>
      </c>
      <c r="H203" s="94">
        <v>500</v>
      </c>
      <c r="I203" s="94">
        <v>500</v>
      </c>
      <c r="J203" s="94">
        <v>0</v>
      </c>
      <c r="K203" s="94">
        <v>500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0</v>
      </c>
      <c r="T203" s="94">
        <v>0</v>
      </c>
    </row>
    <row r="204" spans="1:20" ht="19.5" customHeight="1" hidden="1">
      <c r="A204" s="49"/>
      <c r="B204" s="50"/>
      <c r="C204" s="50" t="s">
        <v>121</v>
      </c>
      <c r="D204" s="130" t="s">
        <v>128</v>
      </c>
      <c r="E204" s="73"/>
      <c r="F204" s="73"/>
      <c r="G204" s="32">
        <v>100</v>
      </c>
      <c r="H204" s="94">
        <v>100</v>
      </c>
      <c r="I204" s="94">
        <v>100</v>
      </c>
      <c r="J204" s="94">
        <v>0</v>
      </c>
      <c r="K204" s="94">
        <v>100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</row>
    <row r="205" spans="1:20" ht="25.5" hidden="1">
      <c r="A205" s="49"/>
      <c r="B205" s="50"/>
      <c r="C205" s="50" t="s">
        <v>132</v>
      </c>
      <c r="D205" s="130" t="s">
        <v>134</v>
      </c>
      <c r="E205" s="73"/>
      <c r="F205" s="73"/>
      <c r="G205" s="32">
        <v>3000</v>
      </c>
      <c r="H205" s="94">
        <v>3000</v>
      </c>
      <c r="I205" s="94">
        <v>3000</v>
      </c>
      <c r="J205" s="94">
        <v>0</v>
      </c>
      <c r="K205" s="94">
        <v>3000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0</v>
      </c>
      <c r="S205" s="94">
        <v>0</v>
      </c>
      <c r="T205" s="94">
        <v>0</v>
      </c>
    </row>
    <row r="206" spans="1:20" ht="38.25" hidden="1">
      <c r="A206" s="268"/>
      <c r="B206" s="269"/>
      <c r="C206" s="269">
        <v>4740</v>
      </c>
      <c r="D206" s="131" t="s">
        <v>163</v>
      </c>
      <c r="E206" s="122"/>
      <c r="F206" s="122"/>
      <c r="G206" s="270">
        <v>1500</v>
      </c>
      <c r="H206" s="99">
        <v>1500</v>
      </c>
      <c r="I206" s="99">
        <v>1500</v>
      </c>
      <c r="J206" s="99">
        <v>0</v>
      </c>
      <c r="K206" s="99">
        <v>1500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</row>
    <row r="207" spans="1:20" ht="25.5" hidden="1">
      <c r="A207" s="49"/>
      <c r="B207" s="50"/>
      <c r="C207" s="50">
        <v>4750</v>
      </c>
      <c r="D207" s="130" t="s">
        <v>268</v>
      </c>
      <c r="E207" s="68"/>
      <c r="F207" s="68"/>
      <c r="G207" s="32">
        <v>600</v>
      </c>
      <c r="H207" s="103">
        <v>600</v>
      </c>
      <c r="I207" s="103">
        <v>600</v>
      </c>
      <c r="J207" s="103">
        <v>0</v>
      </c>
      <c r="K207" s="103">
        <v>600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</row>
    <row r="208" spans="1:20" ht="12.75" hidden="1">
      <c r="A208" s="214"/>
      <c r="B208" s="215"/>
      <c r="C208" s="215"/>
      <c r="D208" s="325"/>
      <c r="E208" s="325"/>
      <c r="F208" s="325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7"/>
    </row>
    <row r="209" spans="1:20" ht="19.5" customHeight="1" hidden="1">
      <c r="A209" s="59">
        <v>757</v>
      </c>
      <c r="B209" s="55"/>
      <c r="C209" s="55"/>
      <c r="D209" s="129" t="s">
        <v>194</v>
      </c>
      <c r="E209" s="162">
        <f>E210+E213</f>
        <v>0</v>
      </c>
      <c r="F209" s="162">
        <f>F210+F213</f>
        <v>0</v>
      </c>
      <c r="G209" s="44">
        <f aca="true" t="shared" si="29" ref="G209:T209">G210+G213</f>
        <v>28057</v>
      </c>
      <c r="H209" s="44">
        <f t="shared" si="29"/>
        <v>28057</v>
      </c>
      <c r="I209" s="44">
        <f t="shared" si="29"/>
        <v>0</v>
      </c>
      <c r="J209" s="44">
        <f t="shared" si="29"/>
        <v>0</v>
      </c>
      <c r="K209" s="44">
        <f t="shared" si="29"/>
        <v>0</v>
      </c>
      <c r="L209" s="44">
        <f t="shared" si="29"/>
        <v>0</v>
      </c>
      <c r="M209" s="44">
        <f t="shared" si="29"/>
        <v>0</v>
      </c>
      <c r="N209" s="44">
        <f t="shared" si="29"/>
        <v>0</v>
      </c>
      <c r="O209" s="44">
        <f t="shared" si="29"/>
        <v>3475</v>
      </c>
      <c r="P209" s="44">
        <f t="shared" si="29"/>
        <v>24582</v>
      </c>
      <c r="Q209" s="44">
        <f t="shared" si="29"/>
        <v>0</v>
      </c>
      <c r="R209" s="44">
        <f t="shared" si="29"/>
        <v>0</v>
      </c>
      <c r="S209" s="44">
        <f t="shared" si="29"/>
        <v>0</v>
      </c>
      <c r="T209" s="44">
        <f t="shared" si="29"/>
        <v>0</v>
      </c>
    </row>
    <row r="210" spans="1:20" s="109" customFormat="1" ht="25.5" hidden="1">
      <c r="A210" s="79"/>
      <c r="B210" s="80">
        <v>75702</v>
      </c>
      <c r="C210" s="80"/>
      <c r="D210" s="126" t="s">
        <v>195</v>
      </c>
      <c r="E210" s="160">
        <f>E211+E212</f>
        <v>0</v>
      </c>
      <c r="F210" s="160">
        <f>F211+F212</f>
        <v>0</v>
      </c>
      <c r="G210" s="81">
        <f>SUM(G211:G212)</f>
        <v>24582</v>
      </c>
      <c r="H210" s="81">
        <f aca="true" t="shared" si="30" ref="H210:T210">SUM(H211:H212)</f>
        <v>24582</v>
      </c>
      <c r="I210" s="81">
        <f t="shared" si="30"/>
        <v>0</v>
      </c>
      <c r="J210" s="81">
        <f t="shared" si="30"/>
        <v>0</v>
      </c>
      <c r="K210" s="81">
        <f t="shared" si="30"/>
        <v>0</v>
      </c>
      <c r="L210" s="81">
        <f t="shared" si="30"/>
        <v>0</v>
      </c>
      <c r="M210" s="81">
        <f t="shared" si="30"/>
        <v>0</v>
      </c>
      <c r="N210" s="81">
        <f t="shared" si="30"/>
        <v>0</v>
      </c>
      <c r="O210" s="81">
        <f t="shared" si="30"/>
        <v>0</v>
      </c>
      <c r="P210" s="81">
        <f t="shared" si="30"/>
        <v>24582</v>
      </c>
      <c r="Q210" s="81">
        <f t="shared" si="30"/>
        <v>0</v>
      </c>
      <c r="R210" s="81">
        <f t="shared" si="30"/>
        <v>0</v>
      </c>
      <c r="S210" s="81">
        <f t="shared" si="30"/>
        <v>0</v>
      </c>
      <c r="T210" s="81">
        <f t="shared" si="30"/>
        <v>0</v>
      </c>
    </row>
    <row r="211" spans="1:20" ht="25.5" hidden="1">
      <c r="A211" s="49"/>
      <c r="B211" s="50"/>
      <c r="C211" s="50">
        <v>8010</v>
      </c>
      <c r="D211" s="130" t="s">
        <v>196</v>
      </c>
      <c r="E211" s="73"/>
      <c r="F211" s="73"/>
      <c r="G211" s="32">
        <v>4000</v>
      </c>
      <c r="H211" s="94">
        <v>4000</v>
      </c>
      <c r="I211" s="94"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0</v>
      </c>
      <c r="P211" s="94">
        <v>4000</v>
      </c>
      <c r="Q211" s="94">
        <v>0</v>
      </c>
      <c r="R211" s="94">
        <v>0</v>
      </c>
      <c r="S211" s="94">
        <v>0</v>
      </c>
      <c r="T211" s="94">
        <v>0</v>
      </c>
    </row>
    <row r="212" spans="1:20" ht="38.25" hidden="1">
      <c r="A212" s="49"/>
      <c r="B212" s="50"/>
      <c r="C212" s="50" t="s">
        <v>184</v>
      </c>
      <c r="D212" s="130" t="s">
        <v>197</v>
      </c>
      <c r="E212" s="73"/>
      <c r="F212" s="73"/>
      <c r="G212" s="32">
        <v>20582</v>
      </c>
      <c r="H212" s="94">
        <v>20582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20582</v>
      </c>
      <c r="Q212" s="94">
        <v>0</v>
      </c>
      <c r="R212" s="94">
        <v>0</v>
      </c>
      <c r="S212" s="94">
        <v>0</v>
      </c>
      <c r="T212" s="94">
        <v>0</v>
      </c>
    </row>
    <row r="213" spans="1:20" s="109" customFormat="1" ht="25.5" hidden="1">
      <c r="A213" s="79"/>
      <c r="B213" s="80">
        <v>75704</v>
      </c>
      <c r="C213" s="80"/>
      <c r="D213" s="126" t="s">
        <v>198</v>
      </c>
      <c r="E213" s="160">
        <f>E214</f>
        <v>0</v>
      </c>
      <c r="F213" s="160">
        <f>F214</f>
        <v>0</v>
      </c>
      <c r="G213" s="81">
        <f>G214</f>
        <v>3475</v>
      </c>
      <c r="H213" s="81">
        <f aca="true" t="shared" si="31" ref="H213:T213">H214</f>
        <v>3475</v>
      </c>
      <c r="I213" s="81">
        <f t="shared" si="31"/>
        <v>0</v>
      </c>
      <c r="J213" s="81">
        <f t="shared" si="31"/>
        <v>0</v>
      </c>
      <c r="K213" s="81">
        <f t="shared" si="31"/>
        <v>0</v>
      </c>
      <c r="L213" s="81">
        <f t="shared" si="31"/>
        <v>0</v>
      </c>
      <c r="M213" s="81">
        <f t="shared" si="31"/>
        <v>0</v>
      </c>
      <c r="N213" s="81">
        <f t="shared" si="31"/>
        <v>0</v>
      </c>
      <c r="O213" s="81">
        <f t="shared" si="31"/>
        <v>3475</v>
      </c>
      <c r="P213" s="81">
        <f t="shared" si="31"/>
        <v>0</v>
      </c>
      <c r="Q213" s="81">
        <f t="shared" si="31"/>
        <v>0</v>
      </c>
      <c r="R213" s="81">
        <f t="shared" si="31"/>
        <v>0</v>
      </c>
      <c r="S213" s="81">
        <f t="shared" si="31"/>
        <v>0</v>
      </c>
      <c r="T213" s="81">
        <f t="shared" si="31"/>
        <v>0</v>
      </c>
    </row>
    <row r="214" spans="1:20" ht="25.5" hidden="1">
      <c r="A214" s="49"/>
      <c r="B214" s="50"/>
      <c r="C214" s="50">
        <v>8020</v>
      </c>
      <c r="D214" s="130" t="s">
        <v>199</v>
      </c>
      <c r="E214" s="73"/>
      <c r="F214" s="73"/>
      <c r="G214" s="32">
        <v>3475</v>
      </c>
      <c r="H214" s="94">
        <v>3475</v>
      </c>
      <c r="I214" s="94">
        <v>0</v>
      </c>
      <c r="J214" s="94">
        <v>0</v>
      </c>
      <c r="K214" s="94">
        <v>0</v>
      </c>
      <c r="L214" s="94">
        <v>0</v>
      </c>
      <c r="M214" s="94">
        <v>0</v>
      </c>
      <c r="N214" s="94">
        <v>0</v>
      </c>
      <c r="O214" s="94">
        <v>3475</v>
      </c>
      <c r="P214" s="94"/>
      <c r="Q214" s="94">
        <v>0</v>
      </c>
      <c r="R214" s="94">
        <v>0</v>
      </c>
      <c r="S214" s="94">
        <v>0</v>
      </c>
      <c r="T214" s="94">
        <v>0</v>
      </c>
    </row>
    <row r="215" spans="1:20" ht="12.75" hidden="1">
      <c r="A215" s="60"/>
      <c r="B215" s="61"/>
      <c r="C215" s="61"/>
      <c r="D215" s="128"/>
      <c r="E215" s="161"/>
      <c r="F215" s="161"/>
      <c r="G215" s="92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</row>
    <row r="216" spans="1:20" ht="19.5" customHeight="1" hidden="1">
      <c r="A216" s="59">
        <v>758</v>
      </c>
      <c r="B216" s="55"/>
      <c r="C216" s="55"/>
      <c r="D216" s="129" t="s">
        <v>27</v>
      </c>
      <c r="E216" s="162"/>
      <c r="F216" s="162">
        <f>F217</f>
        <v>0</v>
      </c>
      <c r="G216" s="44">
        <f>G217</f>
        <v>13460</v>
      </c>
      <c r="H216" s="44">
        <f aca="true" t="shared" si="32" ref="H216:T217">H217</f>
        <v>13460</v>
      </c>
      <c r="I216" s="44">
        <f t="shared" si="32"/>
        <v>13460</v>
      </c>
      <c r="J216" s="44">
        <f t="shared" si="32"/>
        <v>0</v>
      </c>
      <c r="K216" s="44">
        <f t="shared" si="32"/>
        <v>13460</v>
      </c>
      <c r="L216" s="44">
        <f t="shared" si="32"/>
        <v>0</v>
      </c>
      <c r="M216" s="44">
        <f t="shared" si="32"/>
        <v>0</v>
      </c>
      <c r="N216" s="44">
        <f t="shared" si="32"/>
        <v>0</v>
      </c>
      <c r="O216" s="44">
        <f t="shared" si="32"/>
        <v>0</v>
      </c>
      <c r="P216" s="44">
        <f t="shared" si="32"/>
        <v>0</v>
      </c>
      <c r="Q216" s="44">
        <f t="shared" si="32"/>
        <v>0</v>
      </c>
      <c r="R216" s="44">
        <f t="shared" si="32"/>
        <v>0</v>
      </c>
      <c r="S216" s="44">
        <f t="shared" si="32"/>
        <v>0</v>
      </c>
      <c r="T216" s="44">
        <f t="shared" si="32"/>
        <v>0</v>
      </c>
    </row>
    <row r="217" spans="1:20" s="109" customFormat="1" ht="19.5" customHeight="1" hidden="1">
      <c r="A217" s="79"/>
      <c r="B217" s="80" t="s">
        <v>180</v>
      </c>
      <c r="C217" s="80"/>
      <c r="D217" s="126" t="s">
        <v>200</v>
      </c>
      <c r="E217" s="160"/>
      <c r="F217" s="160">
        <f>F218</f>
        <v>0</v>
      </c>
      <c r="G217" s="81">
        <f>G218</f>
        <v>13460</v>
      </c>
      <c r="H217" s="81">
        <f t="shared" si="32"/>
        <v>13460</v>
      </c>
      <c r="I217" s="81">
        <f t="shared" si="32"/>
        <v>13460</v>
      </c>
      <c r="J217" s="81">
        <f t="shared" si="32"/>
        <v>0</v>
      </c>
      <c r="K217" s="81">
        <f t="shared" si="32"/>
        <v>13460</v>
      </c>
      <c r="L217" s="81">
        <f t="shared" si="32"/>
        <v>0</v>
      </c>
      <c r="M217" s="81">
        <f t="shared" si="32"/>
        <v>0</v>
      </c>
      <c r="N217" s="81">
        <f t="shared" si="32"/>
        <v>0</v>
      </c>
      <c r="O217" s="81">
        <f t="shared" si="32"/>
        <v>0</v>
      </c>
      <c r="P217" s="81">
        <f t="shared" si="32"/>
        <v>0</v>
      </c>
      <c r="Q217" s="81">
        <f t="shared" si="32"/>
        <v>0</v>
      </c>
      <c r="R217" s="81">
        <f t="shared" si="32"/>
        <v>0</v>
      </c>
      <c r="S217" s="81">
        <f t="shared" si="32"/>
        <v>0</v>
      </c>
      <c r="T217" s="81">
        <f t="shared" si="32"/>
        <v>0</v>
      </c>
    </row>
    <row r="218" spans="1:20" ht="19.5" customHeight="1" hidden="1">
      <c r="A218" s="49"/>
      <c r="B218" s="50"/>
      <c r="C218" s="50" t="s">
        <v>185</v>
      </c>
      <c r="D218" s="130" t="s">
        <v>201</v>
      </c>
      <c r="E218" s="73"/>
      <c r="F218" s="73"/>
      <c r="G218" s="32">
        <v>13460</v>
      </c>
      <c r="H218" s="32">
        <v>13460</v>
      </c>
      <c r="I218" s="32">
        <v>13460</v>
      </c>
      <c r="J218" s="94">
        <v>0</v>
      </c>
      <c r="K218" s="32">
        <v>13460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94">
        <v>0</v>
      </c>
      <c r="S218" s="94">
        <v>0</v>
      </c>
      <c r="T218" s="94">
        <v>0</v>
      </c>
    </row>
    <row r="219" spans="1:20" ht="13.5" customHeight="1" hidden="1">
      <c r="A219" s="49"/>
      <c r="B219" s="50"/>
      <c r="C219" s="50"/>
      <c r="D219" s="130"/>
      <c r="E219" s="73"/>
      <c r="F219" s="73"/>
      <c r="G219" s="32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</row>
    <row r="220" spans="1:20" ht="19.5" customHeight="1" hidden="1">
      <c r="A220" s="35">
        <v>801</v>
      </c>
      <c r="B220" s="36"/>
      <c r="C220" s="36"/>
      <c r="D220" s="125" t="s">
        <v>29</v>
      </c>
      <c r="E220" s="72">
        <f>SUM(E221,E249,E263,E289,E320,E322,E343,E345,E355)</f>
        <v>0</v>
      </c>
      <c r="F220" s="72">
        <f>SUM(F221,F249,F263,F289,F320,F322,F343,F345,F355)</f>
        <v>0</v>
      </c>
      <c r="G220" s="37">
        <f aca="true" t="shared" si="33" ref="G220:T220">G221+G249+G263+G289+G320+G322+G343+G345+G355</f>
        <v>5729310</v>
      </c>
      <c r="H220" s="37">
        <f t="shared" si="33"/>
        <v>5440587</v>
      </c>
      <c r="I220" s="37">
        <f t="shared" si="33"/>
        <v>5355062</v>
      </c>
      <c r="J220" s="37">
        <f t="shared" si="33"/>
        <v>4329351</v>
      </c>
      <c r="K220" s="37">
        <f t="shared" si="33"/>
        <v>1025711</v>
      </c>
      <c r="L220" s="37">
        <f t="shared" si="33"/>
        <v>0</v>
      </c>
      <c r="M220" s="37">
        <f t="shared" si="33"/>
        <v>29412</v>
      </c>
      <c r="N220" s="37">
        <f t="shared" si="33"/>
        <v>56113</v>
      </c>
      <c r="O220" s="37">
        <f t="shared" si="33"/>
        <v>0</v>
      </c>
      <c r="P220" s="37">
        <f t="shared" si="33"/>
        <v>0</v>
      </c>
      <c r="Q220" s="37">
        <f t="shared" si="33"/>
        <v>288723</v>
      </c>
      <c r="R220" s="37">
        <f t="shared" si="33"/>
        <v>288723</v>
      </c>
      <c r="S220" s="37">
        <f t="shared" si="33"/>
        <v>253723</v>
      </c>
      <c r="T220" s="37">
        <f t="shared" si="33"/>
        <v>0</v>
      </c>
    </row>
    <row r="221" spans="1:20" s="109" customFormat="1" ht="19.5" customHeight="1" hidden="1">
      <c r="A221" s="79"/>
      <c r="B221" s="80">
        <v>80101</v>
      </c>
      <c r="C221" s="80"/>
      <c r="D221" s="126" t="s">
        <v>30</v>
      </c>
      <c r="E221" s="160">
        <f>SUM(E222:E248)</f>
        <v>0</v>
      </c>
      <c r="F221" s="160">
        <f>SUM(F222:F248)</f>
        <v>0</v>
      </c>
      <c r="G221" s="81">
        <f>SUM(G222:G248)</f>
        <v>2622192</v>
      </c>
      <c r="H221" s="81">
        <f aca="true" t="shared" si="34" ref="H221:T221">SUM(H222:H248)</f>
        <v>2335421</v>
      </c>
      <c r="I221" s="81">
        <f t="shared" si="34"/>
        <v>2323521</v>
      </c>
      <c r="J221" s="81">
        <f t="shared" si="34"/>
        <v>1956339</v>
      </c>
      <c r="K221" s="81">
        <f t="shared" si="34"/>
        <v>367182</v>
      </c>
      <c r="L221" s="81">
        <f t="shared" si="34"/>
        <v>0</v>
      </c>
      <c r="M221" s="81">
        <f t="shared" si="34"/>
        <v>11900</v>
      </c>
      <c r="N221" s="81">
        <f t="shared" si="34"/>
        <v>0</v>
      </c>
      <c r="O221" s="81">
        <f t="shared" si="34"/>
        <v>0</v>
      </c>
      <c r="P221" s="81">
        <f t="shared" si="34"/>
        <v>0</v>
      </c>
      <c r="Q221" s="81">
        <f t="shared" si="34"/>
        <v>286771</v>
      </c>
      <c r="R221" s="81">
        <f t="shared" si="34"/>
        <v>286771</v>
      </c>
      <c r="S221" s="81">
        <f t="shared" si="34"/>
        <v>251771</v>
      </c>
      <c r="T221" s="81">
        <f t="shared" si="34"/>
        <v>0</v>
      </c>
    </row>
    <row r="222" spans="1:20" ht="25.5" hidden="1">
      <c r="A222" s="39"/>
      <c r="B222" s="40"/>
      <c r="C222" s="40">
        <v>3020</v>
      </c>
      <c r="D222" s="127" t="s">
        <v>169</v>
      </c>
      <c r="E222" s="68"/>
      <c r="F222" s="68"/>
      <c r="G222" s="27">
        <v>4900</v>
      </c>
      <c r="H222" s="94">
        <v>4900</v>
      </c>
      <c r="I222" s="99">
        <v>0</v>
      </c>
      <c r="J222" s="94">
        <v>0</v>
      </c>
      <c r="K222" s="94">
        <v>0</v>
      </c>
      <c r="L222" s="94">
        <v>0</v>
      </c>
      <c r="M222" s="101">
        <v>4900</v>
      </c>
      <c r="N222" s="10">
        <v>0</v>
      </c>
      <c r="O222" s="10">
        <v>0</v>
      </c>
      <c r="P222" s="10">
        <v>0</v>
      </c>
      <c r="Q222" s="102">
        <v>0</v>
      </c>
      <c r="R222" s="94">
        <v>0</v>
      </c>
      <c r="S222" s="94">
        <v>0</v>
      </c>
      <c r="T222" s="94">
        <v>0</v>
      </c>
    </row>
    <row r="223" spans="1:20" ht="25.5" customHeight="1" hidden="1">
      <c r="A223" s="39"/>
      <c r="B223" s="40"/>
      <c r="C223" s="40">
        <v>3040</v>
      </c>
      <c r="D223" s="127" t="s">
        <v>434</v>
      </c>
      <c r="E223" s="68"/>
      <c r="F223" s="68"/>
      <c r="G223" s="27">
        <v>7000</v>
      </c>
      <c r="H223" s="98">
        <v>7000</v>
      </c>
      <c r="I223" s="103">
        <v>0</v>
      </c>
      <c r="J223" s="98">
        <v>0</v>
      </c>
      <c r="K223" s="94">
        <v>0</v>
      </c>
      <c r="L223" s="94">
        <v>0</v>
      </c>
      <c r="M223" s="101">
        <v>7000</v>
      </c>
      <c r="N223" s="10">
        <v>0</v>
      </c>
      <c r="O223" s="10">
        <v>0</v>
      </c>
      <c r="P223" s="10">
        <v>0</v>
      </c>
      <c r="Q223" s="102">
        <v>0</v>
      </c>
      <c r="R223" s="94">
        <v>0</v>
      </c>
      <c r="S223" s="99">
        <v>0</v>
      </c>
      <c r="T223" s="99">
        <v>0</v>
      </c>
    </row>
    <row r="224" spans="1:20" ht="25.5" hidden="1">
      <c r="A224" s="39"/>
      <c r="B224" s="40"/>
      <c r="C224" s="40">
        <v>4010</v>
      </c>
      <c r="D224" s="127" t="s">
        <v>156</v>
      </c>
      <c r="E224" s="68"/>
      <c r="F224" s="68"/>
      <c r="G224" s="27">
        <v>1548015</v>
      </c>
      <c r="H224" s="27">
        <v>1548015</v>
      </c>
      <c r="I224" s="27">
        <v>1548015</v>
      </c>
      <c r="J224" s="27">
        <v>1548015</v>
      </c>
      <c r="K224" s="94">
        <v>0</v>
      </c>
      <c r="L224" s="94">
        <v>0</v>
      </c>
      <c r="M224" s="101">
        <v>0</v>
      </c>
      <c r="N224" s="10">
        <v>0</v>
      </c>
      <c r="O224" s="10">
        <v>0</v>
      </c>
      <c r="P224" s="10">
        <v>0</v>
      </c>
      <c r="Q224" s="102">
        <v>0</v>
      </c>
      <c r="R224" s="94">
        <v>0</v>
      </c>
      <c r="S224" s="99">
        <v>0</v>
      </c>
      <c r="T224" s="99">
        <v>0</v>
      </c>
    </row>
    <row r="225" spans="1:20" ht="19.5" customHeight="1" hidden="1">
      <c r="A225" s="39"/>
      <c r="B225" s="40"/>
      <c r="C225" s="40">
        <v>4040</v>
      </c>
      <c r="D225" s="127" t="s">
        <v>157</v>
      </c>
      <c r="E225" s="68"/>
      <c r="F225" s="68"/>
      <c r="G225" s="27">
        <v>117905</v>
      </c>
      <c r="H225" s="27">
        <v>117905</v>
      </c>
      <c r="I225" s="27">
        <v>117905</v>
      </c>
      <c r="J225" s="27">
        <v>117905</v>
      </c>
      <c r="K225" s="94">
        <v>0</v>
      </c>
      <c r="L225" s="94">
        <v>0</v>
      </c>
      <c r="M225" s="101">
        <v>0</v>
      </c>
      <c r="N225" s="10">
        <v>0</v>
      </c>
      <c r="O225" s="10">
        <v>0</v>
      </c>
      <c r="P225" s="10">
        <v>0</v>
      </c>
      <c r="Q225" s="116">
        <v>0</v>
      </c>
      <c r="R225" s="47">
        <v>0</v>
      </c>
      <c r="S225" s="10">
        <v>0</v>
      </c>
      <c r="T225" s="10">
        <v>0</v>
      </c>
    </row>
    <row r="226" spans="1:20" ht="19.5" customHeight="1" hidden="1">
      <c r="A226" s="39"/>
      <c r="B226" s="40"/>
      <c r="C226" s="40">
        <v>4110</v>
      </c>
      <c r="D226" s="127" t="s">
        <v>123</v>
      </c>
      <c r="E226" s="68"/>
      <c r="F226" s="68"/>
      <c r="G226" s="27">
        <v>249660</v>
      </c>
      <c r="H226" s="27">
        <v>249660</v>
      </c>
      <c r="I226" s="27">
        <v>249660</v>
      </c>
      <c r="J226" s="94">
        <v>249660</v>
      </c>
      <c r="K226" s="94">
        <v>0</v>
      </c>
      <c r="L226" s="94">
        <v>0</v>
      </c>
      <c r="M226" s="101">
        <v>0</v>
      </c>
      <c r="N226" s="10">
        <v>0</v>
      </c>
      <c r="O226" s="10">
        <v>0</v>
      </c>
      <c r="P226" s="10">
        <v>0</v>
      </c>
      <c r="Q226" s="116">
        <v>0</v>
      </c>
      <c r="R226" s="47">
        <v>0</v>
      </c>
      <c r="S226" s="10">
        <v>0</v>
      </c>
      <c r="T226" s="10">
        <v>0</v>
      </c>
    </row>
    <row r="227" spans="1:20" ht="19.5" customHeight="1" hidden="1">
      <c r="A227" s="39"/>
      <c r="B227" s="40"/>
      <c r="C227" s="40">
        <v>4120</v>
      </c>
      <c r="D227" s="127" t="s">
        <v>158</v>
      </c>
      <c r="E227" s="68"/>
      <c r="F227" s="68"/>
      <c r="G227" s="27">
        <v>38759</v>
      </c>
      <c r="H227" s="27">
        <v>38759</v>
      </c>
      <c r="I227" s="27">
        <v>38759</v>
      </c>
      <c r="J227" s="94">
        <v>38759</v>
      </c>
      <c r="K227" s="94">
        <v>0</v>
      </c>
      <c r="L227" s="94">
        <v>0</v>
      </c>
      <c r="M227" s="101">
        <v>0</v>
      </c>
      <c r="N227" s="10">
        <v>0</v>
      </c>
      <c r="O227" s="10">
        <v>0</v>
      </c>
      <c r="P227" s="10">
        <v>0</v>
      </c>
      <c r="Q227" s="102">
        <v>0</v>
      </c>
      <c r="R227" s="94">
        <v>0</v>
      </c>
      <c r="S227" s="100">
        <v>0</v>
      </c>
      <c r="T227" s="100">
        <v>0</v>
      </c>
    </row>
    <row r="228" spans="1:20" ht="19.5" customHeight="1" hidden="1">
      <c r="A228" s="39"/>
      <c r="B228" s="40"/>
      <c r="C228" s="40" t="s">
        <v>120</v>
      </c>
      <c r="D228" s="127" t="s">
        <v>210</v>
      </c>
      <c r="E228" s="68"/>
      <c r="F228" s="68"/>
      <c r="G228" s="27">
        <v>2000</v>
      </c>
      <c r="H228" s="27">
        <v>2000</v>
      </c>
      <c r="I228" s="27">
        <v>2000</v>
      </c>
      <c r="J228" s="94">
        <v>2000</v>
      </c>
      <c r="K228" s="94">
        <v>0</v>
      </c>
      <c r="L228" s="94">
        <v>0</v>
      </c>
      <c r="M228" s="101">
        <v>0</v>
      </c>
      <c r="N228" s="10">
        <v>0</v>
      </c>
      <c r="O228" s="10">
        <v>0</v>
      </c>
      <c r="P228" s="10">
        <v>0</v>
      </c>
      <c r="Q228" s="102">
        <v>0</v>
      </c>
      <c r="R228" s="94">
        <v>0</v>
      </c>
      <c r="S228" s="99">
        <v>0</v>
      </c>
      <c r="T228" s="99">
        <v>0</v>
      </c>
    </row>
    <row r="229" spans="1:20" ht="19.5" customHeight="1" hidden="1">
      <c r="A229" s="39"/>
      <c r="B229" s="40"/>
      <c r="C229" s="40">
        <v>4210</v>
      </c>
      <c r="D229" s="127" t="s">
        <v>125</v>
      </c>
      <c r="E229" s="68"/>
      <c r="F229" s="68"/>
      <c r="G229" s="27">
        <v>101196</v>
      </c>
      <c r="H229" s="27">
        <v>101196</v>
      </c>
      <c r="I229" s="27">
        <v>101196</v>
      </c>
      <c r="J229" s="94">
        <v>0</v>
      </c>
      <c r="K229" s="27">
        <v>101196</v>
      </c>
      <c r="L229" s="94">
        <v>0</v>
      </c>
      <c r="M229" s="101">
        <v>0</v>
      </c>
      <c r="N229" s="10">
        <v>0</v>
      </c>
      <c r="O229" s="10">
        <v>0</v>
      </c>
      <c r="P229" s="10">
        <v>0</v>
      </c>
      <c r="Q229" s="116">
        <v>0</v>
      </c>
      <c r="R229" s="53">
        <v>0</v>
      </c>
      <c r="S229" s="99">
        <v>0</v>
      </c>
      <c r="T229" s="99">
        <v>0</v>
      </c>
    </row>
    <row r="230" spans="1:20" ht="25.5" hidden="1">
      <c r="A230" s="39"/>
      <c r="B230" s="40"/>
      <c r="C230" s="40" t="s">
        <v>147</v>
      </c>
      <c r="D230" s="127" t="s">
        <v>172</v>
      </c>
      <c r="E230" s="68"/>
      <c r="F230" s="68"/>
      <c r="G230" s="27">
        <v>301</v>
      </c>
      <c r="H230" s="27">
        <v>301</v>
      </c>
      <c r="I230" s="27">
        <v>301</v>
      </c>
      <c r="J230" s="94">
        <v>0</v>
      </c>
      <c r="K230" s="27">
        <v>301</v>
      </c>
      <c r="L230" s="94">
        <v>0</v>
      </c>
      <c r="M230" s="101">
        <v>0</v>
      </c>
      <c r="N230" s="10">
        <v>0</v>
      </c>
      <c r="O230" s="10">
        <v>0</v>
      </c>
      <c r="P230" s="10">
        <v>0</v>
      </c>
      <c r="Q230" s="116">
        <v>0</v>
      </c>
      <c r="R230" s="53">
        <v>0</v>
      </c>
      <c r="S230" s="99">
        <v>0</v>
      </c>
      <c r="T230" s="99">
        <v>0</v>
      </c>
    </row>
    <row r="231" spans="1:20" ht="25.5" hidden="1">
      <c r="A231" s="39"/>
      <c r="B231" s="40"/>
      <c r="C231" s="40">
        <v>4240</v>
      </c>
      <c r="D231" s="127" t="s">
        <v>211</v>
      </c>
      <c r="E231" s="68"/>
      <c r="F231" s="68"/>
      <c r="G231" s="27">
        <v>4100</v>
      </c>
      <c r="H231" s="27">
        <v>4100</v>
      </c>
      <c r="I231" s="27">
        <v>4100</v>
      </c>
      <c r="J231" s="94">
        <v>0</v>
      </c>
      <c r="K231" s="27">
        <v>4100</v>
      </c>
      <c r="L231" s="94">
        <v>0</v>
      </c>
      <c r="M231" s="101">
        <v>0</v>
      </c>
      <c r="N231" s="10">
        <v>0</v>
      </c>
      <c r="O231" s="10">
        <v>0</v>
      </c>
      <c r="P231" s="10">
        <v>0</v>
      </c>
      <c r="Q231" s="102">
        <v>0</v>
      </c>
      <c r="R231" s="101">
        <v>0</v>
      </c>
      <c r="S231" s="99">
        <v>0</v>
      </c>
      <c r="T231" s="99">
        <v>0</v>
      </c>
    </row>
    <row r="232" spans="1:20" ht="19.5" customHeight="1" hidden="1">
      <c r="A232" s="39"/>
      <c r="B232" s="40"/>
      <c r="C232" s="40">
        <v>4260</v>
      </c>
      <c r="D232" s="127" t="s">
        <v>133</v>
      </c>
      <c r="E232" s="68"/>
      <c r="F232" s="68"/>
      <c r="G232" s="27">
        <v>31000</v>
      </c>
      <c r="H232" s="27">
        <v>31000</v>
      </c>
      <c r="I232" s="27">
        <v>31000</v>
      </c>
      <c r="J232" s="94">
        <v>0</v>
      </c>
      <c r="K232" s="27">
        <v>31000</v>
      </c>
      <c r="L232" s="94">
        <v>0</v>
      </c>
      <c r="M232" s="101">
        <v>0</v>
      </c>
      <c r="N232" s="10">
        <v>0</v>
      </c>
      <c r="O232" s="10">
        <v>0</v>
      </c>
      <c r="P232" s="10">
        <v>0</v>
      </c>
      <c r="Q232" s="102">
        <v>0</v>
      </c>
      <c r="R232" s="101">
        <v>0</v>
      </c>
      <c r="S232" s="99">
        <v>0</v>
      </c>
      <c r="T232" s="99">
        <v>0</v>
      </c>
    </row>
    <row r="233" spans="1:20" ht="19.5" customHeight="1" hidden="1">
      <c r="A233" s="39"/>
      <c r="B233" s="40"/>
      <c r="C233" s="40">
        <v>4270</v>
      </c>
      <c r="D233" s="127" t="s">
        <v>126</v>
      </c>
      <c r="E233" s="68"/>
      <c r="F233" s="68"/>
      <c r="G233" s="27">
        <v>61805</v>
      </c>
      <c r="H233" s="27">
        <v>61805</v>
      </c>
      <c r="I233" s="27">
        <v>61805</v>
      </c>
      <c r="J233" s="94">
        <v>0</v>
      </c>
      <c r="K233" s="27">
        <v>61805</v>
      </c>
      <c r="L233" s="94">
        <v>0</v>
      </c>
      <c r="M233" s="101">
        <v>0</v>
      </c>
      <c r="N233" s="10">
        <v>0</v>
      </c>
      <c r="O233" s="10">
        <v>0</v>
      </c>
      <c r="P233" s="10">
        <v>0</v>
      </c>
      <c r="Q233" s="116">
        <v>0</v>
      </c>
      <c r="R233" s="53">
        <v>0</v>
      </c>
      <c r="S233" s="99">
        <v>0</v>
      </c>
      <c r="T233" s="99">
        <v>0</v>
      </c>
    </row>
    <row r="234" spans="1:20" ht="19.5" customHeight="1" hidden="1">
      <c r="A234" s="39"/>
      <c r="B234" s="40"/>
      <c r="C234" s="40">
        <v>4280</v>
      </c>
      <c r="D234" s="127" t="s">
        <v>159</v>
      </c>
      <c r="E234" s="68"/>
      <c r="F234" s="68"/>
      <c r="G234" s="27">
        <v>1200</v>
      </c>
      <c r="H234" s="27">
        <v>1200</v>
      </c>
      <c r="I234" s="27">
        <v>1200</v>
      </c>
      <c r="J234" s="94">
        <v>0</v>
      </c>
      <c r="K234" s="27">
        <v>1200</v>
      </c>
      <c r="L234" s="94">
        <v>0</v>
      </c>
      <c r="M234" s="101">
        <v>0</v>
      </c>
      <c r="N234" s="10">
        <v>0</v>
      </c>
      <c r="O234" s="10">
        <v>0</v>
      </c>
      <c r="P234" s="10">
        <v>0</v>
      </c>
      <c r="Q234" s="116">
        <v>0</v>
      </c>
      <c r="R234" s="53">
        <v>0</v>
      </c>
      <c r="S234" s="99">
        <v>0</v>
      </c>
      <c r="T234" s="99">
        <v>0</v>
      </c>
    </row>
    <row r="235" spans="1:20" ht="19.5" customHeight="1" hidden="1">
      <c r="A235" s="39"/>
      <c r="B235" s="40"/>
      <c r="C235" s="40">
        <v>4300</v>
      </c>
      <c r="D235" s="127" t="s">
        <v>127</v>
      </c>
      <c r="E235" s="68"/>
      <c r="F235" s="68"/>
      <c r="G235" s="27">
        <v>12800</v>
      </c>
      <c r="H235" s="27">
        <v>12800</v>
      </c>
      <c r="I235" s="27">
        <v>12800</v>
      </c>
      <c r="J235" s="94">
        <v>0</v>
      </c>
      <c r="K235" s="27">
        <v>12800</v>
      </c>
      <c r="L235" s="94">
        <v>0</v>
      </c>
      <c r="M235" s="101">
        <v>0</v>
      </c>
      <c r="N235" s="10">
        <v>0</v>
      </c>
      <c r="O235" s="10">
        <v>0</v>
      </c>
      <c r="P235" s="10">
        <v>0</v>
      </c>
      <c r="Q235" s="102">
        <v>0</v>
      </c>
      <c r="R235" s="101">
        <v>0</v>
      </c>
      <c r="S235" s="99">
        <v>0</v>
      </c>
      <c r="T235" s="99">
        <v>0</v>
      </c>
    </row>
    <row r="236" spans="1:20" ht="19.5" customHeight="1" hidden="1">
      <c r="A236" s="39"/>
      <c r="B236" s="40"/>
      <c r="C236" s="40" t="s">
        <v>149</v>
      </c>
      <c r="D236" s="127" t="s">
        <v>173</v>
      </c>
      <c r="E236" s="68"/>
      <c r="F236" s="68"/>
      <c r="G236" s="27">
        <v>1812</v>
      </c>
      <c r="H236" s="27">
        <v>1812</v>
      </c>
      <c r="I236" s="27">
        <v>1812</v>
      </c>
      <c r="J236" s="94">
        <v>0</v>
      </c>
      <c r="K236" s="27">
        <v>1812</v>
      </c>
      <c r="L236" s="94">
        <v>0</v>
      </c>
      <c r="M236" s="101">
        <v>0</v>
      </c>
      <c r="N236" s="10">
        <v>0</v>
      </c>
      <c r="O236" s="10">
        <v>0</v>
      </c>
      <c r="P236" s="10">
        <v>0</v>
      </c>
      <c r="Q236" s="102">
        <v>0</v>
      </c>
      <c r="R236" s="101">
        <v>0</v>
      </c>
      <c r="S236" s="99">
        <v>0</v>
      </c>
      <c r="T236" s="99">
        <v>0</v>
      </c>
    </row>
    <row r="237" spans="1:20" ht="51" hidden="1">
      <c r="A237" s="39"/>
      <c r="B237" s="40"/>
      <c r="C237" s="40" t="s">
        <v>145</v>
      </c>
      <c r="D237" s="127" t="s">
        <v>440</v>
      </c>
      <c r="E237" s="68"/>
      <c r="F237" s="68"/>
      <c r="G237" s="27">
        <v>2440</v>
      </c>
      <c r="H237" s="27">
        <v>2440</v>
      </c>
      <c r="I237" s="27">
        <v>2440</v>
      </c>
      <c r="J237" s="94">
        <v>0</v>
      </c>
      <c r="K237" s="27">
        <v>2440</v>
      </c>
      <c r="L237" s="94">
        <v>0</v>
      </c>
      <c r="M237" s="101">
        <v>0</v>
      </c>
      <c r="N237" s="10">
        <v>0</v>
      </c>
      <c r="O237" s="10">
        <v>0</v>
      </c>
      <c r="P237" s="10">
        <v>0</v>
      </c>
      <c r="Q237" s="116">
        <v>0</v>
      </c>
      <c r="R237" s="53">
        <v>0</v>
      </c>
      <c r="S237" s="99">
        <v>0</v>
      </c>
      <c r="T237" s="99">
        <v>0</v>
      </c>
    </row>
    <row r="238" spans="1:20" ht="36" hidden="1">
      <c r="A238" s="39"/>
      <c r="B238" s="40"/>
      <c r="C238" s="40" t="s">
        <v>150</v>
      </c>
      <c r="D238" s="132" t="s">
        <v>441</v>
      </c>
      <c r="E238" s="68"/>
      <c r="F238" s="68"/>
      <c r="G238" s="27">
        <v>1645</v>
      </c>
      <c r="H238" s="27">
        <v>1645</v>
      </c>
      <c r="I238" s="27">
        <v>1645</v>
      </c>
      <c r="J238" s="94">
        <v>0</v>
      </c>
      <c r="K238" s="27">
        <v>1645</v>
      </c>
      <c r="L238" s="94">
        <v>0</v>
      </c>
      <c r="M238" s="101">
        <v>0</v>
      </c>
      <c r="N238" s="10">
        <v>0</v>
      </c>
      <c r="O238" s="10">
        <v>0</v>
      </c>
      <c r="P238" s="10">
        <v>0</v>
      </c>
      <c r="Q238" s="116">
        <v>0</v>
      </c>
      <c r="R238" s="53">
        <v>0</v>
      </c>
      <c r="S238" s="99">
        <v>0</v>
      </c>
      <c r="T238" s="99">
        <v>0</v>
      </c>
    </row>
    <row r="239" spans="1:20" ht="19.5" customHeight="1" hidden="1">
      <c r="A239" s="39"/>
      <c r="B239" s="40"/>
      <c r="C239" s="40">
        <v>4410</v>
      </c>
      <c r="D239" s="127" t="s">
        <v>160</v>
      </c>
      <c r="E239" s="68"/>
      <c r="F239" s="68"/>
      <c r="G239" s="27">
        <v>5850</v>
      </c>
      <c r="H239" s="27">
        <v>5850</v>
      </c>
      <c r="I239" s="27">
        <v>5850</v>
      </c>
      <c r="J239" s="94">
        <v>0</v>
      </c>
      <c r="K239" s="27">
        <v>5850</v>
      </c>
      <c r="L239" s="94">
        <v>0</v>
      </c>
      <c r="M239" s="101">
        <v>0</v>
      </c>
      <c r="N239" s="10">
        <v>0</v>
      </c>
      <c r="O239" s="10">
        <v>0</v>
      </c>
      <c r="P239" s="10">
        <v>0</v>
      </c>
      <c r="Q239" s="102">
        <v>0</v>
      </c>
      <c r="R239" s="101">
        <v>0</v>
      </c>
      <c r="S239" s="99">
        <v>0</v>
      </c>
      <c r="T239" s="99">
        <v>0</v>
      </c>
    </row>
    <row r="240" spans="1:20" ht="19.5" customHeight="1" hidden="1">
      <c r="A240" s="39"/>
      <c r="B240" s="40"/>
      <c r="C240" s="40">
        <v>4430</v>
      </c>
      <c r="D240" s="127" t="s">
        <v>128</v>
      </c>
      <c r="E240" s="68"/>
      <c r="F240" s="68"/>
      <c r="G240" s="27">
        <v>7018</v>
      </c>
      <c r="H240" s="27">
        <v>7018</v>
      </c>
      <c r="I240" s="27">
        <v>7018</v>
      </c>
      <c r="J240" s="94">
        <v>0</v>
      </c>
      <c r="K240" s="27">
        <v>7018</v>
      </c>
      <c r="L240" s="94">
        <v>0</v>
      </c>
      <c r="M240" s="101">
        <v>0</v>
      </c>
      <c r="N240" s="10">
        <v>0</v>
      </c>
      <c r="O240" s="10">
        <v>0</v>
      </c>
      <c r="P240" s="10">
        <v>0</v>
      </c>
      <c r="Q240" s="102">
        <v>0</v>
      </c>
      <c r="R240" s="101">
        <v>0</v>
      </c>
      <c r="S240" s="99">
        <v>0</v>
      </c>
      <c r="T240" s="99">
        <v>0</v>
      </c>
    </row>
    <row r="241" spans="1:20" ht="19.5" customHeight="1" hidden="1">
      <c r="A241" s="39"/>
      <c r="B241" s="40"/>
      <c r="C241" s="40">
        <v>4440</v>
      </c>
      <c r="D241" s="127" t="s">
        <v>161</v>
      </c>
      <c r="E241" s="68"/>
      <c r="F241" s="68"/>
      <c r="G241" s="27">
        <v>128565</v>
      </c>
      <c r="H241" s="27">
        <v>128565</v>
      </c>
      <c r="I241" s="27">
        <v>128565</v>
      </c>
      <c r="J241" s="94">
        <v>0</v>
      </c>
      <c r="K241" s="27">
        <v>128565</v>
      </c>
      <c r="L241" s="94">
        <v>0</v>
      </c>
      <c r="M241" s="101">
        <v>0</v>
      </c>
      <c r="N241" s="10">
        <v>0</v>
      </c>
      <c r="O241" s="10">
        <v>0</v>
      </c>
      <c r="P241" s="10">
        <v>0</v>
      </c>
      <c r="Q241" s="116">
        <v>0</v>
      </c>
      <c r="R241" s="98">
        <v>0</v>
      </c>
      <c r="S241" s="99">
        <v>0</v>
      </c>
      <c r="T241" s="99">
        <v>0</v>
      </c>
    </row>
    <row r="242" spans="1:20" ht="25.5" customHeight="1" hidden="1">
      <c r="A242" s="39"/>
      <c r="B242" s="40"/>
      <c r="C242" s="40" t="s">
        <v>142</v>
      </c>
      <c r="D242" s="127" t="s">
        <v>162</v>
      </c>
      <c r="E242" s="68"/>
      <c r="F242" s="68"/>
      <c r="G242" s="27">
        <v>1600</v>
      </c>
      <c r="H242" s="27">
        <v>1600</v>
      </c>
      <c r="I242" s="27">
        <v>1600</v>
      </c>
      <c r="J242" s="94">
        <v>0</v>
      </c>
      <c r="K242" s="27">
        <v>1600</v>
      </c>
      <c r="L242" s="94">
        <v>0</v>
      </c>
      <c r="M242" s="101">
        <v>0</v>
      </c>
      <c r="N242" s="10">
        <v>0</v>
      </c>
      <c r="O242" s="10">
        <v>0</v>
      </c>
      <c r="P242" s="10">
        <v>0</v>
      </c>
      <c r="Q242" s="116">
        <v>0</v>
      </c>
      <c r="R242" s="53">
        <v>0</v>
      </c>
      <c r="S242" s="99">
        <v>0</v>
      </c>
      <c r="T242" s="99">
        <v>0</v>
      </c>
    </row>
    <row r="243" spans="1:20" ht="38.25" hidden="1">
      <c r="A243" s="39"/>
      <c r="B243" s="40"/>
      <c r="C243" s="40" t="s">
        <v>143</v>
      </c>
      <c r="D243" s="127" t="s">
        <v>163</v>
      </c>
      <c r="E243" s="68"/>
      <c r="F243" s="68"/>
      <c r="G243" s="27">
        <v>2450</v>
      </c>
      <c r="H243" s="27">
        <v>2450</v>
      </c>
      <c r="I243" s="27">
        <v>2450</v>
      </c>
      <c r="J243" s="94">
        <v>0</v>
      </c>
      <c r="K243" s="27">
        <v>2450</v>
      </c>
      <c r="L243" s="94">
        <v>0</v>
      </c>
      <c r="M243" s="101">
        <v>0</v>
      </c>
      <c r="N243" s="10">
        <v>0</v>
      </c>
      <c r="O243" s="10">
        <v>0</v>
      </c>
      <c r="P243" s="10">
        <v>0</v>
      </c>
      <c r="Q243" s="102">
        <v>0</v>
      </c>
      <c r="R243" s="101">
        <v>0</v>
      </c>
      <c r="S243" s="99">
        <v>0</v>
      </c>
      <c r="T243" s="99">
        <v>0</v>
      </c>
    </row>
    <row r="244" spans="1:20" ht="25.5" hidden="1">
      <c r="A244" s="39"/>
      <c r="B244" s="40"/>
      <c r="C244" s="40" t="s">
        <v>144</v>
      </c>
      <c r="D244" s="127" t="s">
        <v>164</v>
      </c>
      <c r="E244" s="68"/>
      <c r="F244" s="68"/>
      <c r="G244" s="27">
        <v>3400</v>
      </c>
      <c r="H244" s="27">
        <v>3400</v>
      </c>
      <c r="I244" s="27">
        <v>3400</v>
      </c>
      <c r="J244" s="94">
        <v>0</v>
      </c>
      <c r="K244" s="27">
        <v>3400</v>
      </c>
      <c r="L244" s="94">
        <v>0</v>
      </c>
      <c r="M244" s="101">
        <v>0</v>
      </c>
      <c r="N244" s="10">
        <v>0</v>
      </c>
      <c r="O244" s="10">
        <v>0</v>
      </c>
      <c r="P244" s="10">
        <v>0</v>
      </c>
      <c r="Q244" s="102">
        <v>0</v>
      </c>
      <c r="R244" s="101">
        <v>0</v>
      </c>
      <c r="S244" s="99">
        <v>0</v>
      </c>
      <c r="T244" s="99">
        <v>0</v>
      </c>
    </row>
    <row r="245" spans="1:20" ht="25.5" hidden="1">
      <c r="A245" s="39"/>
      <c r="B245" s="40"/>
      <c r="C245" s="40">
        <v>6050</v>
      </c>
      <c r="D245" s="127" t="s">
        <v>135</v>
      </c>
      <c r="E245" s="68"/>
      <c r="F245" s="34"/>
      <c r="G245" s="27">
        <v>35000</v>
      </c>
      <c r="H245" s="27">
        <v>0</v>
      </c>
      <c r="I245" s="27">
        <v>0</v>
      </c>
      <c r="J245" s="94">
        <v>0</v>
      </c>
      <c r="K245" s="99">
        <v>0</v>
      </c>
      <c r="L245" s="94">
        <v>0</v>
      </c>
      <c r="M245" s="101">
        <v>0</v>
      </c>
      <c r="N245" s="10">
        <v>0</v>
      </c>
      <c r="O245" s="10">
        <v>0</v>
      </c>
      <c r="P245" s="10">
        <v>0</v>
      </c>
      <c r="Q245" s="116">
        <v>35000</v>
      </c>
      <c r="R245" s="47">
        <v>35000</v>
      </c>
      <c r="S245" s="99">
        <v>0</v>
      </c>
      <c r="T245" s="99">
        <v>0</v>
      </c>
    </row>
    <row r="246" spans="1:20" ht="25.5" hidden="1">
      <c r="A246" s="39"/>
      <c r="B246" s="40"/>
      <c r="C246" s="40">
        <v>6057</v>
      </c>
      <c r="D246" s="127" t="s">
        <v>135</v>
      </c>
      <c r="E246" s="68"/>
      <c r="F246" s="34"/>
      <c r="G246" s="27">
        <v>180345</v>
      </c>
      <c r="H246" s="27">
        <v>0</v>
      </c>
      <c r="I246" s="27">
        <v>0</v>
      </c>
      <c r="J246" s="101">
        <v>0</v>
      </c>
      <c r="K246" s="103">
        <v>0</v>
      </c>
      <c r="L246" s="102">
        <v>0</v>
      </c>
      <c r="M246" s="101">
        <v>0</v>
      </c>
      <c r="N246" s="10">
        <v>0</v>
      </c>
      <c r="O246" s="10">
        <v>0</v>
      </c>
      <c r="P246" s="10">
        <v>0</v>
      </c>
      <c r="Q246" s="116">
        <v>180345</v>
      </c>
      <c r="R246" s="47">
        <v>180345</v>
      </c>
      <c r="S246" s="117">
        <v>180345</v>
      </c>
      <c r="T246" s="99">
        <v>0</v>
      </c>
    </row>
    <row r="247" spans="1:20" ht="25.5" hidden="1">
      <c r="A247" s="39"/>
      <c r="B247" s="40"/>
      <c r="C247" s="40">
        <v>6058</v>
      </c>
      <c r="D247" s="127" t="s">
        <v>135</v>
      </c>
      <c r="E247" s="34"/>
      <c r="F247" s="68"/>
      <c r="G247" s="27">
        <v>0</v>
      </c>
      <c r="H247" s="27">
        <v>0</v>
      </c>
      <c r="I247" s="27">
        <v>0</v>
      </c>
      <c r="J247" s="101">
        <v>0</v>
      </c>
      <c r="K247" s="27">
        <v>0</v>
      </c>
      <c r="L247" s="102">
        <v>0</v>
      </c>
      <c r="M247" s="101">
        <v>0</v>
      </c>
      <c r="N247" s="10">
        <v>0</v>
      </c>
      <c r="O247" s="10">
        <v>0</v>
      </c>
      <c r="P247" s="10">
        <v>0</v>
      </c>
      <c r="Q247" s="103">
        <v>0</v>
      </c>
      <c r="R247" s="103">
        <v>0</v>
      </c>
      <c r="S247" s="117">
        <v>0</v>
      </c>
      <c r="T247" s="99">
        <v>0</v>
      </c>
    </row>
    <row r="248" spans="1:20" ht="25.5" hidden="1">
      <c r="A248" s="39"/>
      <c r="B248" s="40"/>
      <c r="C248" s="40">
        <v>6059</v>
      </c>
      <c r="D248" s="127" t="s">
        <v>135</v>
      </c>
      <c r="E248" s="34"/>
      <c r="F248" s="68"/>
      <c r="G248" s="27">
        <v>71426</v>
      </c>
      <c r="H248" s="27">
        <v>0</v>
      </c>
      <c r="I248" s="27">
        <v>0</v>
      </c>
      <c r="J248" s="94">
        <v>0</v>
      </c>
      <c r="K248" s="100">
        <v>0</v>
      </c>
      <c r="L248" s="94">
        <v>0</v>
      </c>
      <c r="M248" s="101">
        <v>0</v>
      </c>
      <c r="N248" s="10">
        <v>0</v>
      </c>
      <c r="O248" s="10">
        <v>0</v>
      </c>
      <c r="P248" s="10">
        <v>0</v>
      </c>
      <c r="Q248" s="116">
        <v>71426</v>
      </c>
      <c r="R248" s="47">
        <v>71426</v>
      </c>
      <c r="S248" s="99">
        <v>71426</v>
      </c>
      <c r="T248" s="99">
        <v>0</v>
      </c>
    </row>
    <row r="249" spans="1:20" s="109" customFormat="1" ht="25.5" hidden="1">
      <c r="A249" s="79"/>
      <c r="B249" s="80" t="s">
        <v>202</v>
      </c>
      <c r="C249" s="80"/>
      <c r="D249" s="126" t="s">
        <v>307</v>
      </c>
      <c r="E249" s="160">
        <f>SUM(E250:E262)</f>
        <v>0</v>
      </c>
      <c r="F249" s="160">
        <f>SUM(F250:F262)</f>
        <v>0</v>
      </c>
      <c r="G249" s="81">
        <f>SUM(G250:G262)</f>
        <v>328994</v>
      </c>
      <c r="H249" s="81">
        <f aca="true" t="shared" si="35" ref="H249:R249">SUM(H250:H262)</f>
        <v>328994</v>
      </c>
      <c r="I249" s="81">
        <f t="shared" si="35"/>
        <v>327694</v>
      </c>
      <c r="J249" s="81">
        <f t="shared" si="35"/>
        <v>253063</v>
      </c>
      <c r="K249" s="81">
        <f t="shared" si="35"/>
        <v>74631</v>
      </c>
      <c r="L249" s="81">
        <f t="shared" si="35"/>
        <v>0</v>
      </c>
      <c r="M249" s="81">
        <f t="shared" si="35"/>
        <v>1300</v>
      </c>
      <c r="N249" s="81">
        <f t="shared" si="35"/>
        <v>0</v>
      </c>
      <c r="O249" s="81">
        <f t="shared" si="35"/>
        <v>0</v>
      </c>
      <c r="P249" s="81">
        <f t="shared" si="35"/>
        <v>0</v>
      </c>
      <c r="Q249" s="81">
        <f t="shared" si="35"/>
        <v>0</v>
      </c>
      <c r="R249" s="81">
        <f t="shared" si="35"/>
        <v>0</v>
      </c>
      <c r="S249" s="99">
        <v>0</v>
      </c>
      <c r="T249" s="99">
        <v>0</v>
      </c>
    </row>
    <row r="250" spans="1:20" ht="25.5" hidden="1">
      <c r="A250" s="39"/>
      <c r="B250" s="40"/>
      <c r="C250" s="40">
        <v>3020</v>
      </c>
      <c r="D250" s="131" t="s">
        <v>169</v>
      </c>
      <c r="E250" s="122"/>
      <c r="F250" s="122"/>
      <c r="G250" s="104">
        <v>1300</v>
      </c>
      <c r="H250" s="99">
        <v>1300</v>
      </c>
      <c r="I250" s="99">
        <v>0</v>
      </c>
      <c r="J250" s="99">
        <v>0</v>
      </c>
      <c r="K250" s="99">
        <v>0</v>
      </c>
      <c r="L250" s="99">
        <v>0</v>
      </c>
      <c r="M250" s="148">
        <v>1300</v>
      </c>
      <c r="N250" s="149">
        <v>0</v>
      </c>
      <c r="O250" s="149">
        <v>0</v>
      </c>
      <c r="P250" s="149">
        <v>0</v>
      </c>
      <c r="Q250" s="117">
        <v>0</v>
      </c>
      <c r="R250" s="99">
        <v>0</v>
      </c>
      <c r="S250" s="99">
        <v>0</v>
      </c>
      <c r="T250" s="99">
        <v>0</v>
      </c>
    </row>
    <row r="251" spans="1:20" ht="25.5" hidden="1">
      <c r="A251" s="39"/>
      <c r="B251" s="40"/>
      <c r="C251" s="40">
        <v>4010</v>
      </c>
      <c r="D251" s="127" t="s">
        <v>156</v>
      </c>
      <c r="E251" s="68"/>
      <c r="F251" s="68"/>
      <c r="G251" s="27">
        <v>200271</v>
      </c>
      <c r="H251" s="27">
        <v>200271</v>
      </c>
      <c r="I251" s="27">
        <v>200271</v>
      </c>
      <c r="J251" s="27">
        <v>200271</v>
      </c>
      <c r="K251" s="103">
        <v>0</v>
      </c>
      <c r="L251" s="103">
        <v>0</v>
      </c>
      <c r="M251" s="103">
        <v>0</v>
      </c>
      <c r="N251" s="10">
        <v>0</v>
      </c>
      <c r="O251" s="10">
        <v>0</v>
      </c>
      <c r="P251" s="10">
        <v>0</v>
      </c>
      <c r="Q251" s="103">
        <v>0</v>
      </c>
      <c r="R251" s="103">
        <v>0</v>
      </c>
      <c r="S251" s="103">
        <v>0</v>
      </c>
      <c r="T251" s="103">
        <v>0</v>
      </c>
    </row>
    <row r="252" spans="1:20" ht="19.5" customHeight="1" hidden="1">
      <c r="A252" s="39"/>
      <c r="B252" s="40"/>
      <c r="C252" s="40">
        <v>4040</v>
      </c>
      <c r="D252" s="127" t="s">
        <v>157</v>
      </c>
      <c r="E252" s="68"/>
      <c r="F252" s="68"/>
      <c r="G252" s="27">
        <v>14975</v>
      </c>
      <c r="H252" s="27">
        <v>14975</v>
      </c>
      <c r="I252" s="27">
        <v>14975</v>
      </c>
      <c r="J252" s="27">
        <v>14975</v>
      </c>
      <c r="K252" s="103">
        <v>0</v>
      </c>
      <c r="L252" s="103">
        <v>0</v>
      </c>
      <c r="M252" s="103">
        <v>0</v>
      </c>
      <c r="N252" s="10">
        <v>0</v>
      </c>
      <c r="O252" s="10">
        <v>0</v>
      </c>
      <c r="P252" s="10">
        <v>0</v>
      </c>
      <c r="Q252" s="16">
        <v>0</v>
      </c>
      <c r="R252" s="16">
        <v>0</v>
      </c>
      <c r="S252" s="103">
        <v>0</v>
      </c>
      <c r="T252" s="103">
        <v>0</v>
      </c>
    </row>
    <row r="253" spans="1:20" ht="25.5" hidden="1">
      <c r="A253" s="39"/>
      <c r="B253" s="40"/>
      <c r="C253" s="40">
        <v>4110</v>
      </c>
      <c r="D253" s="150" t="s">
        <v>123</v>
      </c>
      <c r="E253" s="163"/>
      <c r="F253" s="163"/>
      <c r="G253" s="151">
        <v>32525</v>
      </c>
      <c r="H253" s="100">
        <v>32525</v>
      </c>
      <c r="I253" s="100">
        <v>32525</v>
      </c>
      <c r="J253" s="100">
        <v>32525</v>
      </c>
      <c r="K253" s="100">
        <v>0</v>
      </c>
      <c r="L253" s="100">
        <v>0</v>
      </c>
      <c r="M253" s="152">
        <v>0</v>
      </c>
      <c r="N253" s="153">
        <v>0</v>
      </c>
      <c r="O253" s="153">
        <v>0</v>
      </c>
      <c r="P253" s="153">
        <v>0</v>
      </c>
      <c r="Q253" s="154">
        <v>0</v>
      </c>
      <c r="R253" s="153">
        <v>0</v>
      </c>
      <c r="S253" s="100">
        <v>0</v>
      </c>
      <c r="T253" s="155">
        <v>0</v>
      </c>
    </row>
    <row r="254" spans="1:20" ht="19.5" customHeight="1" hidden="1">
      <c r="A254" s="39"/>
      <c r="B254" s="40"/>
      <c r="C254" s="40">
        <v>4120</v>
      </c>
      <c r="D254" s="127" t="s">
        <v>158</v>
      </c>
      <c r="E254" s="68"/>
      <c r="F254" s="68"/>
      <c r="G254" s="27">
        <v>5292</v>
      </c>
      <c r="H254" s="94">
        <v>5292</v>
      </c>
      <c r="I254" s="94">
        <v>5292</v>
      </c>
      <c r="J254" s="94">
        <v>5292</v>
      </c>
      <c r="K254" s="94">
        <v>0</v>
      </c>
      <c r="L254" s="94">
        <v>0</v>
      </c>
      <c r="M254" s="101">
        <v>0</v>
      </c>
      <c r="N254" s="10">
        <v>0</v>
      </c>
      <c r="O254" s="10">
        <v>0</v>
      </c>
      <c r="P254" s="10">
        <v>0</v>
      </c>
      <c r="Q254" s="119">
        <v>0</v>
      </c>
      <c r="R254" s="100">
        <v>0</v>
      </c>
      <c r="S254" s="94">
        <v>0</v>
      </c>
      <c r="T254" s="99">
        <v>0</v>
      </c>
    </row>
    <row r="255" spans="1:20" ht="19.5" customHeight="1" hidden="1">
      <c r="A255" s="39"/>
      <c r="B255" s="40"/>
      <c r="C255" s="40">
        <v>4210</v>
      </c>
      <c r="D255" s="127" t="s">
        <v>125</v>
      </c>
      <c r="E255" s="68"/>
      <c r="F255" s="68"/>
      <c r="G255" s="27">
        <v>36787</v>
      </c>
      <c r="H255" s="27">
        <v>36787</v>
      </c>
      <c r="I255" s="27">
        <v>36787</v>
      </c>
      <c r="J255" s="94">
        <v>0</v>
      </c>
      <c r="K255" s="27">
        <v>36787</v>
      </c>
      <c r="L255" s="94"/>
      <c r="M255" s="101"/>
      <c r="N255" s="10">
        <v>0</v>
      </c>
      <c r="O255" s="10">
        <v>0</v>
      </c>
      <c r="P255" s="10">
        <v>0</v>
      </c>
      <c r="Q255" s="117">
        <v>0</v>
      </c>
      <c r="R255" s="94">
        <v>0</v>
      </c>
      <c r="S255" s="94">
        <v>0</v>
      </c>
      <c r="T255" s="99">
        <v>0</v>
      </c>
    </row>
    <row r="256" spans="1:20" ht="25.5" hidden="1">
      <c r="A256" s="39"/>
      <c r="B256" s="40"/>
      <c r="C256" s="40" t="s">
        <v>147</v>
      </c>
      <c r="D256" s="127" t="s">
        <v>172</v>
      </c>
      <c r="E256" s="68"/>
      <c r="F256" s="68"/>
      <c r="G256" s="27">
        <v>200</v>
      </c>
      <c r="H256" s="27">
        <v>200</v>
      </c>
      <c r="I256" s="27">
        <v>200</v>
      </c>
      <c r="J256" s="94">
        <v>0</v>
      </c>
      <c r="K256" s="27">
        <v>200</v>
      </c>
      <c r="L256" s="94">
        <v>0</v>
      </c>
      <c r="M256" s="101">
        <v>0</v>
      </c>
      <c r="N256" s="10">
        <v>0</v>
      </c>
      <c r="O256" s="10">
        <v>0</v>
      </c>
      <c r="P256" s="10">
        <v>0</v>
      </c>
      <c r="Q256" s="118">
        <v>0</v>
      </c>
      <c r="R256" s="98">
        <v>0</v>
      </c>
      <c r="S256" s="47">
        <v>0</v>
      </c>
      <c r="T256" s="99">
        <v>0</v>
      </c>
    </row>
    <row r="257" spans="1:20" ht="25.5" hidden="1">
      <c r="A257" s="39"/>
      <c r="B257" s="40"/>
      <c r="C257" s="40">
        <v>4240</v>
      </c>
      <c r="D257" s="127" t="s">
        <v>211</v>
      </c>
      <c r="E257" s="68"/>
      <c r="F257" s="68"/>
      <c r="G257" s="27">
        <v>4742</v>
      </c>
      <c r="H257" s="27">
        <v>4742</v>
      </c>
      <c r="I257" s="27">
        <v>4742</v>
      </c>
      <c r="J257" s="94">
        <v>0</v>
      </c>
      <c r="K257" s="27">
        <v>4742</v>
      </c>
      <c r="L257" s="94">
        <v>0</v>
      </c>
      <c r="M257" s="101">
        <v>0</v>
      </c>
      <c r="N257" s="10">
        <v>0</v>
      </c>
      <c r="O257" s="10">
        <v>0</v>
      </c>
      <c r="P257" s="10">
        <v>0</v>
      </c>
      <c r="Q257" s="116">
        <v>0</v>
      </c>
      <c r="R257" s="47">
        <v>0</v>
      </c>
      <c r="S257" s="47">
        <f>SUM(S258:S279)</f>
        <v>3904</v>
      </c>
      <c r="T257" s="99">
        <v>0</v>
      </c>
    </row>
    <row r="258" spans="1:20" ht="19.5" customHeight="1" hidden="1">
      <c r="A258" s="39"/>
      <c r="B258" s="40"/>
      <c r="C258" s="40">
        <v>4260</v>
      </c>
      <c r="D258" s="127" t="s">
        <v>133</v>
      </c>
      <c r="E258" s="68"/>
      <c r="F258" s="68"/>
      <c r="G258" s="27">
        <v>16800</v>
      </c>
      <c r="H258" s="27">
        <v>16800</v>
      </c>
      <c r="I258" s="27">
        <v>16800</v>
      </c>
      <c r="J258" s="94">
        <v>0</v>
      </c>
      <c r="K258" s="27">
        <v>16800</v>
      </c>
      <c r="L258" s="94">
        <v>0</v>
      </c>
      <c r="M258" s="101">
        <v>0</v>
      </c>
      <c r="N258" s="10">
        <v>0</v>
      </c>
      <c r="O258" s="10">
        <v>0</v>
      </c>
      <c r="P258" s="10">
        <v>0</v>
      </c>
      <c r="Q258" s="102">
        <v>0</v>
      </c>
      <c r="R258" s="94">
        <v>0</v>
      </c>
      <c r="S258" s="94">
        <v>0</v>
      </c>
      <c r="T258" s="99">
        <v>0</v>
      </c>
    </row>
    <row r="259" spans="1:20" ht="19.5" customHeight="1" hidden="1">
      <c r="A259" s="39"/>
      <c r="B259" s="40"/>
      <c r="C259" s="40">
        <v>4270</v>
      </c>
      <c r="D259" s="127" t="s">
        <v>126</v>
      </c>
      <c r="E259" s="68"/>
      <c r="F259" s="68"/>
      <c r="G259" s="27">
        <v>200</v>
      </c>
      <c r="H259" s="27">
        <v>200</v>
      </c>
      <c r="I259" s="27">
        <v>200</v>
      </c>
      <c r="J259" s="94">
        <v>0</v>
      </c>
      <c r="K259" s="27">
        <v>200</v>
      </c>
      <c r="L259" s="94">
        <v>0</v>
      </c>
      <c r="M259" s="101">
        <v>0</v>
      </c>
      <c r="N259" s="10">
        <v>0</v>
      </c>
      <c r="O259" s="10">
        <v>0</v>
      </c>
      <c r="P259" s="10">
        <v>0</v>
      </c>
      <c r="Q259" s="102">
        <v>0</v>
      </c>
      <c r="R259" s="94">
        <v>0</v>
      </c>
      <c r="S259" s="94">
        <v>0</v>
      </c>
      <c r="T259" s="99">
        <v>0</v>
      </c>
    </row>
    <row r="260" spans="1:20" ht="19.5" customHeight="1" hidden="1">
      <c r="A260" s="39"/>
      <c r="B260" s="40"/>
      <c r="C260" s="40">
        <v>4280</v>
      </c>
      <c r="D260" s="127" t="s">
        <v>159</v>
      </c>
      <c r="E260" s="68"/>
      <c r="F260" s="68"/>
      <c r="G260" s="27">
        <v>350</v>
      </c>
      <c r="H260" s="27">
        <v>350</v>
      </c>
      <c r="I260" s="27">
        <v>350</v>
      </c>
      <c r="J260" s="94">
        <v>0</v>
      </c>
      <c r="K260" s="27">
        <v>350</v>
      </c>
      <c r="L260" s="94">
        <v>0</v>
      </c>
      <c r="M260" s="101">
        <v>0</v>
      </c>
      <c r="N260" s="10">
        <v>0</v>
      </c>
      <c r="O260" s="10">
        <v>0</v>
      </c>
      <c r="P260" s="10">
        <v>0</v>
      </c>
      <c r="Q260" s="116">
        <v>0</v>
      </c>
      <c r="R260" s="47">
        <v>0</v>
      </c>
      <c r="S260" s="47">
        <v>0</v>
      </c>
      <c r="T260" s="99">
        <v>0</v>
      </c>
    </row>
    <row r="261" spans="1:20" ht="19.5" customHeight="1" hidden="1">
      <c r="A261" s="39"/>
      <c r="B261" s="40"/>
      <c r="C261" s="40">
        <v>4300</v>
      </c>
      <c r="D261" s="127" t="s">
        <v>127</v>
      </c>
      <c r="E261" s="68"/>
      <c r="F261" s="68"/>
      <c r="G261" s="27">
        <v>600</v>
      </c>
      <c r="H261" s="27">
        <v>600</v>
      </c>
      <c r="I261" s="27">
        <v>600</v>
      </c>
      <c r="J261" s="94">
        <v>0</v>
      </c>
      <c r="K261" s="27">
        <v>600</v>
      </c>
      <c r="L261" s="94">
        <v>0</v>
      </c>
      <c r="M261" s="101">
        <v>0</v>
      </c>
      <c r="N261" s="10">
        <v>0</v>
      </c>
      <c r="O261" s="10">
        <v>0</v>
      </c>
      <c r="P261" s="10">
        <v>0</v>
      </c>
      <c r="Q261" s="116">
        <v>0</v>
      </c>
      <c r="R261" s="47">
        <v>0</v>
      </c>
      <c r="S261" s="47">
        <f>SUM(S262:S283)</f>
        <v>1952</v>
      </c>
      <c r="T261" s="99">
        <v>0</v>
      </c>
    </row>
    <row r="262" spans="1:20" ht="19.5" customHeight="1" hidden="1">
      <c r="A262" s="39"/>
      <c r="B262" s="40"/>
      <c r="C262" s="40">
        <v>4440</v>
      </c>
      <c r="D262" s="127" t="s">
        <v>161</v>
      </c>
      <c r="E262" s="68"/>
      <c r="F262" s="68"/>
      <c r="G262" s="27">
        <v>14952</v>
      </c>
      <c r="H262" s="27">
        <v>14952</v>
      </c>
      <c r="I262" s="27">
        <v>14952</v>
      </c>
      <c r="J262" s="94">
        <v>0</v>
      </c>
      <c r="K262" s="27">
        <v>14952</v>
      </c>
      <c r="L262" s="94">
        <v>0</v>
      </c>
      <c r="M262" s="94"/>
      <c r="N262" s="10">
        <v>0</v>
      </c>
      <c r="O262" s="10">
        <v>0</v>
      </c>
      <c r="P262" s="10">
        <v>0</v>
      </c>
      <c r="Q262" s="94">
        <v>0</v>
      </c>
      <c r="R262" s="94">
        <v>0</v>
      </c>
      <c r="S262" s="94">
        <v>0</v>
      </c>
      <c r="T262" s="99">
        <v>0</v>
      </c>
    </row>
    <row r="263" spans="1:20" s="109" customFormat="1" ht="21" customHeight="1" hidden="1">
      <c r="A263" s="79"/>
      <c r="B263" s="80" t="s">
        <v>76</v>
      </c>
      <c r="C263" s="80"/>
      <c r="D263" s="165" t="s">
        <v>212</v>
      </c>
      <c r="E263" s="166">
        <f>SUM(E264:E288)</f>
        <v>0</v>
      </c>
      <c r="F263" s="166">
        <f>SUM(F264:F288)</f>
        <v>0</v>
      </c>
      <c r="G263" s="81">
        <f>SUM(G264:G288)</f>
        <v>927240</v>
      </c>
      <c r="H263" s="81">
        <f aca="true" t="shared" si="36" ref="H263:S263">SUM(H264:H288)</f>
        <v>925288</v>
      </c>
      <c r="I263" s="81">
        <f t="shared" si="36"/>
        <v>922771</v>
      </c>
      <c r="J263" s="81">
        <f t="shared" si="36"/>
        <v>673049</v>
      </c>
      <c r="K263" s="81">
        <f t="shared" si="36"/>
        <v>249722</v>
      </c>
      <c r="L263" s="81">
        <f t="shared" si="36"/>
        <v>0</v>
      </c>
      <c r="M263" s="81">
        <f t="shared" si="36"/>
        <v>2517</v>
      </c>
      <c r="N263" s="81">
        <f t="shared" si="36"/>
        <v>0</v>
      </c>
      <c r="O263" s="10">
        <v>0</v>
      </c>
      <c r="P263" s="10">
        <v>0</v>
      </c>
      <c r="Q263" s="81">
        <f t="shared" si="36"/>
        <v>1952</v>
      </c>
      <c r="R263" s="81">
        <f t="shared" si="36"/>
        <v>1952</v>
      </c>
      <c r="S263" s="81">
        <f t="shared" si="36"/>
        <v>1952</v>
      </c>
      <c r="T263" s="99">
        <v>0</v>
      </c>
    </row>
    <row r="264" spans="1:20" ht="25.5" hidden="1">
      <c r="A264" s="39"/>
      <c r="B264" s="40"/>
      <c r="C264" s="40">
        <v>3020</v>
      </c>
      <c r="D264" s="127" t="s">
        <v>213</v>
      </c>
      <c r="E264" s="68"/>
      <c r="F264" s="68"/>
      <c r="G264" s="27">
        <v>2517</v>
      </c>
      <c r="H264" s="94">
        <v>2517</v>
      </c>
      <c r="I264" s="94">
        <v>0</v>
      </c>
      <c r="J264" s="94">
        <v>0</v>
      </c>
      <c r="K264" s="94">
        <v>0</v>
      </c>
      <c r="L264" s="94">
        <v>0</v>
      </c>
      <c r="M264" s="94">
        <v>2517</v>
      </c>
      <c r="N264" s="47">
        <f>SUM(N265:N288)</f>
        <v>0</v>
      </c>
      <c r="O264" s="10">
        <v>0</v>
      </c>
      <c r="P264" s="10">
        <v>0</v>
      </c>
      <c r="Q264" s="47">
        <v>0</v>
      </c>
      <c r="R264" s="47">
        <v>0</v>
      </c>
      <c r="S264" s="47">
        <v>0</v>
      </c>
      <c r="T264" s="99">
        <v>0</v>
      </c>
    </row>
    <row r="265" spans="1:20" ht="25.5" hidden="1">
      <c r="A265" s="39"/>
      <c r="B265" s="40"/>
      <c r="C265" s="40">
        <v>4010</v>
      </c>
      <c r="D265" s="127" t="s">
        <v>156</v>
      </c>
      <c r="E265" s="68"/>
      <c r="F265" s="68"/>
      <c r="G265" s="27">
        <v>533935</v>
      </c>
      <c r="H265" s="27">
        <v>533935</v>
      </c>
      <c r="I265" s="27">
        <v>533935</v>
      </c>
      <c r="J265" s="27">
        <v>533935</v>
      </c>
      <c r="K265" s="94">
        <v>0</v>
      </c>
      <c r="L265" s="94">
        <v>0</v>
      </c>
      <c r="M265" s="94">
        <v>0</v>
      </c>
      <c r="N265" s="94">
        <v>0</v>
      </c>
      <c r="O265" s="10">
        <v>0</v>
      </c>
      <c r="P265" s="10">
        <v>0</v>
      </c>
      <c r="Q265" s="103">
        <v>0</v>
      </c>
      <c r="R265" s="103">
        <v>0</v>
      </c>
      <c r="S265" s="103">
        <v>0</v>
      </c>
      <c r="T265" s="99">
        <v>0</v>
      </c>
    </row>
    <row r="266" spans="1:20" ht="19.5" customHeight="1" hidden="1">
      <c r="A266" s="39"/>
      <c r="B266" s="40"/>
      <c r="C266" s="40">
        <v>4040</v>
      </c>
      <c r="D266" s="127" t="s">
        <v>157</v>
      </c>
      <c r="E266" s="68"/>
      <c r="F266" s="68"/>
      <c r="G266" s="27">
        <v>39697</v>
      </c>
      <c r="H266" s="27">
        <v>39697</v>
      </c>
      <c r="I266" s="27">
        <v>39697</v>
      </c>
      <c r="J266" s="27">
        <v>39697</v>
      </c>
      <c r="K266" s="94">
        <v>0</v>
      </c>
      <c r="L266" s="94">
        <v>0</v>
      </c>
      <c r="M266" s="94">
        <v>0</v>
      </c>
      <c r="N266" s="94">
        <v>0</v>
      </c>
      <c r="O266" s="10">
        <v>0</v>
      </c>
      <c r="P266" s="10">
        <v>0</v>
      </c>
      <c r="Q266" s="47">
        <v>0</v>
      </c>
      <c r="R266" s="47">
        <v>0</v>
      </c>
      <c r="S266" s="47">
        <v>0</v>
      </c>
      <c r="T266" s="99">
        <v>0</v>
      </c>
    </row>
    <row r="267" spans="1:20" ht="19.5" customHeight="1" hidden="1">
      <c r="A267" s="39"/>
      <c r="B267" s="40"/>
      <c r="C267" s="40">
        <v>4110</v>
      </c>
      <c r="D267" s="127" t="s">
        <v>123</v>
      </c>
      <c r="E267" s="68"/>
      <c r="F267" s="68"/>
      <c r="G267" s="27">
        <v>85552</v>
      </c>
      <c r="H267" s="27">
        <v>85552</v>
      </c>
      <c r="I267" s="27">
        <v>85552</v>
      </c>
      <c r="J267" s="27">
        <v>85552</v>
      </c>
      <c r="K267" s="94">
        <v>0</v>
      </c>
      <c r="L267" s="94">
        <v>0</v>
      </c>
      <c r="M267" s="94">
        <v>0</v>
      </c>
      <c r="N267" s="47">
        <f>N268+N293+N309+N336+N365+N367+N388+N390+N400</f>
        <v>0</v>
      </c>
      <c r="O267" s="10">
        <v>0</v>
      </c>
      <c r="P267" s="10">
        <v>0</v>
      </c>
      <c r="Q267" s="103">
        <v>0</v>
      </c>
      <c r="R267" s="103">
        <v>0</v>
      </c>
      <c r="S267" s="103">
        <v>0</v>
      </c>
      <c r="T267" s="99">
        <v>0</v>
      </c>
    </row>
    <row r="268" spans="1:20" ht="19.5" customHeight="1" hidden="1">
      <c r="A268" s="39"/>
      <c r="B268" s="40"/>
      <c r="C268" s="40">
        <v>4120</v>
      </c>
      <c r="D268" s="127" t="s">
        <v>158</v>
      </c>
      <c r="E268" s="68"/>
      <c r="F268" s="68"/>
      <c r="G268" s="27">
        <v>13865</v>
      </c>
      <c r="H268" s="27">
        <v>13865</v>
      </c>
      <c r="I268" s="27">
        <v>13865</v>
      </c>
      <c r="J268" s="27">
        <v>13865</v>
      </c>
      <c r="K268" s="94">
        <v>0</v>
      </c>
      <c r="L268" s="94">
        <v>0</v>
      </c>
      <c r="M268" s="94">
        <v>0</v>
      </c>
      <c r="N268" s="47">
        <v>0</v>
      </c>
      <c r="O268" s="47">
        <f>SUM(O269:O292)</f>
        <v>0</v>
      </c>
      <c r="P268" s="10">
        <v>0</v>
      </c>
      <c r="Q268" s="47">
        <v>0</v>
      </c>
      <c r="R268" s="47">
        <v>0</v>
      </c>
      <c r="S268" s="47">
        <v>0</v>
      </c>
      <c r="T268" s="99">
        <v>0</v>
      </c>
    </row>
    <row r="269" spans="1:20" ht="19.5" customHeight="1" hidden="1">
      <c r="A269" s="39"/>
      <c r="B269" s="40"/>
      <c r="C269" s="40" t="s">
        <v>120</v>
      </c>
      <c r="D269" s="127" t="s">
        <v>124</v>
      </c>
      <c r="E269" s="68"/>
      <c r="F269" s="68"/>
      <c r="G269" s="27">
        <v>0</v>
      </c>
      <c r="H269" s="27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10">
        <v>0</v>
      </c>
      <c r="Q269" s="103">
        <v>0</v>
      </c>
      <c r="R269" s="103">
        <v>0</v>
      </c>
      <c r="S269" s="103">
        <v>0</v>
      </c>
      <c r="T269" s="99">
        <v>0</v>
      </c>
    </row>
    <row r="270" spans="1:20" ht="19.5" customHeight="1" hidden="1">
      <c r="A270" s="39"/>
      <c r="B270" s="40"/>
      <c r="C270" s="40">
        <v>4210</v>
      </c>
      <c r="D270" s="127" t="s">
        <v>125</v>
      </c>
      <c r="E270" s="68"/>
      <c r="F270" s="68"/>
      <c r="G270" s="27">
        <v>79417</v>
      </c>
      <c r="H270" s="27">
        <v>79417</v>
      </c>
      <c r="I270" s="27">
        <v>79417</v>
      </c>
      <c r="J270" s="94">
        <v>0</v>
      </c>
      <c r="K270" s="27">
        <v>79417</v>
      </c>
      <c r="L270" s="94">
        <v>0</v>
      </c>
      <c r="M270" s="94">
        <v>0</v>
      </c>
      <c r="N270" s="94">
        <v>0</v>
      </c>
      <c r="O270" s="94">
        <v>0</v>
      </c>
      <c r="P270" s="10">
        <v>0</v>
      </c>
      <c r="Q270" s="47">
        <v>0</v>
      </c>
      <c r="R270" s="47">
        <v>0</v>
      </c>
      <c r="S270" s="47">
        <v>0</v>
      </c>
      <c r="T270" s="99">
        <v>0</v>
      </c>
    </row>
    <row r="271" spans="1:20" ht="19.5" customHeight="1" hidden="1">
      <c r="A271" s="39"/>
      <c r="B271" s="40"/>
      <c r="C271" s="40">
        <v>4220</v>
      </c>
      <c r="D271" s="127" t="s">
        <v>214</v>
      </c>
      <c r="E271" s="68"/>
      <c r="F271" s="68"/>
      <c r="G271" s="27">
        <v>76000</v>
      </c>
      <c r="H271" s="27">
        <v>76000</v>
      </c>
      <c r="I271" s="27">
        <v>76000</v>
      </c>
      <c r="J271" s="94">
        <v>0</v>
      </c>
      <c r="K271" s="27">
        <v>76000</v>
      </c>
      <c r="L271" s="94">
        <v>0</v>
      </c>
      <c r="M271" s="94">
        <v>0</v>
      </c>
      <c r="N271" s="47">
        <v>0</v>
      </c>
      <c r="O271" s="47">
        <f>O272+O297+O314+O340+O369+O371+O392+O394+O405</f>
        <v>0</v>
      </c>
      <c r="P271" s="10">
        <v>0</v>
      </c>
      <c r="Q271" s="103">
        <v>0</v>
      </c>
      <c r="R271" s="103">
        <v>0</v>
      </c>
      <c r="S271" s="103">
        <v>0</v>
      </c>
      <c r="T271" s="37">
        <f>T272+T297+T314+T340+T369+T371+T392+T394+T405</f>
        <v>0</v>
      </c>
    </row>
    <row r="272" spans="1:20" ht="25.5" hidden="1">
      <c r="A272" s="39"/>
      <c r="B272" s="40"/>
      <c r="C272" s="40" t="s">
        <v>147</v>
      </c>
      <c r="D272" s="127" t="s">
        <v>172</v>
      </c>
      <c r="E272" s="68"/>
      <c r="F272" s="68"/>
      <c r="G272" s="27">
        <v>350</v>
      </c>
      <c r="H272" s="27">
        <v>350</v>
      </c>
      <c r="I272" s="27">
        <v>350</v>
      </c>
      <c r="J272" s="94">
        <v>0</v>
      </c>
      <c r="K272" s="27">
        <v>350</v>
      </c>
      <c r="L272" s="94">
        <v>0</v>
      </c>
      <c r="M272" s="94">
        <v>0</v>
      </c>
      <c r="N272" s="47">
        <v>0</v>
      </c>
      <c r="O272" s="47">
        <f>SUM(O273:O296)</f>
        <v>0</v>
      </c>
      <c r="P272" s="10">
        <v>0</v>
      </c>
      <c r="Q272" s="47">
        <v>0</v>
      </c>
      <c r="R272" s="47">
        <v>0</v>
      </c>
      <c r="S272" s="47">
        <v>0</v>
      </c>
      <c r="T272" s="47">
        <f>SUM(T273:T296)</f>
        <v>0</v>
      </c>
    </row>
    <row r="273" spans="1:20" ht="25.5" hidden="1">
      <c r="A273" s="39"/>
      <c r="B273" s="40"/>
      <c r="C273" s="40">
        <v>4240</v>
      </c>
      <c r="D273" s="127" t="s">
        <v>216</v>
      </c>
      <c r="E273" s="68"/>
      <c r="F273" s="68"/>
      <c r="G273" s="27">
        <v>7000</v>
      </c>
      <c r="H273" s="27">
        <v>7000</v>
      </c>
      <c r="I273" s="27">
        <v>7000</v>
      </c>
      <c r="J273" s="94">
        <v>0</v>
      </c>
      <c r="K273" s="27">
        <v>7000</v>
      </c>
      <c r="L273" s="94">
        <v>0</v>
      </c>
      <c r="M273" s="94">
        <v>0</v>
      </c>
      <c r="N273" s="94">
        <v>0</v>
      </c>
      <c r="O273" s="94">
        <v>0</v>
      </c>
      <c r="P273" s="10">
        <v>0</v>
      </c>
      <c r="Q273" s="103">
        <v>0</v>
      </c>
      <c r="R273" s="103">
        <v>0</v>
      </c>
      <c r="S273" s="103">
        <v>0</v>
      </c>
      <c r="T273" s="94">
        <v>0</v>
      </c>
    </row>
    <row r="274" spans="1:20" ht="19.5" customHeight="1" hidden="1">
      <c r="A274" s="39"/>
      <c r="B274" s="40"/>
      <c r="C274" s="40">
        <v>4260</v>
      </c>
      <c r="D274" s="127" t="s">
        <v>133</v>
      </c>
      <c r="E274" s="68"/>
      <c r="F274" s="68"/>
      <c r="G274" s="27">
        <v>28000</v>
      </c>
      <c r="H274" s="27">
        <v>28000</v>
      </c>
      <c r="I274" s="27">
        <v>28000</v>
      </c>
      <c r="J274" s="94">
        <v>0</v>
      </c>
      <c r="K274" s="27">
        <v>28000</v>
      </c>
      <c r="L274" s="94">
        <v>0</v>
      </c>
      <c r="M274" s="94">
        <v>0</v>
      </c>
      <c r="N274" s="94">
        <v>0</v>
      </c>
      <c r="O274" s="94">
        <v>0</v>
      </c>
      <c r="P274" s="10">
        <v>0</v>
      </c>
      <c r="Q274" s="47">
        <v>0</v>
      </c>
      <c r="R274" s="47">
        <v>0</v>
      </c>
      <c r="S274" s="47">
        <v>0</v>
      </c>
      <c r="T274" s="94">
        <v>0</v>
      </c>
    </row>
    <row r="275" spans="1:20" ht="19.5" customHeight="1" hidden="1">
      <c r="A275" s="39"/>
      <c r="B275" s="40"/>
      <c r="C275" s="40">
        <v>4270</v>
      </c>
      <c r="D275" s="127" t="s">
        <v>126</v>
      </c>
      <c r="E275" s="68"/>
      <c r="F275" s="68"/>
      <c r="G275" s="27">
        <v>4250</v>
      </c>
      <c r="H275" s="27">
        <v>4250</v>
      </c>
      <c r="I275" s="27">
        <v>4250</v>
      </c>
      <c r="J275" s="94">
        <v>0</v>
      </c>
      <c r="K275" s="27">
        <v>4250</v>
      </c>
      <c r="L275" s="94">
        <v>0</v>
      </c>
      <c r="M275" s="94">
        <v>0</v>
      </c>
      <c r="N275" s="47">
        <f>N276+N301+N318+N344+N373+N375+N396+N398+N409</f>
        <v>0</v>
      </c>
      <c r="O275" s="37">
        <f>O276+O301+O318+O344+O373+O375+O396+O398+O409</f>
        <v>0</v>
      </c>
      <c r="P275" s="10">
        <v>0</v>
      </c>
      <c r="Q275" s="103">
        <v>0</v>
      </c>
      <c r="R275" s="103">
        <v>0</v>
      </c>
      <c r="S275" s="103">
        <v>0</v>
      </c>
      <c r="T275" s="37">
        <f>T276+T301+T318+T344+T373+T375+T396+T398+T409</f>
        <v>0</v>
      </c>
    </row>
    <row r="276" spans="1:20" ht="19.5" customHeight="1" hidden="1">
      <c r="A276" s="39"/>
      <c r="B276" s="40"/>
      <c r="C276" s="40">
        <v>4280</v>
      </c>
      <c r="D276" s="127" t="s">
        <v>159</v>
      </c>
      <c r="E276" s="68"/>
      <c r="F276" s="68"/>
      <c r="G276" s="27">
        <v>500</v>
      </c>
      <c r="H276" s="27">
        <v>500</v>
      </c>
      <c r="I276" s="27">
        <v>500</v>
      </c>
      <c r="J276" s="94">
        <v>0</v>
      </c>
      <c r="K276" s="27">
        <v>500</v>
      </c>
      <c r="L276" s="94">
        <v>0</v>
      </c>
      <c r="M276" s="94">
        <v>0</v>
      </c>
      <c r="N276" s="47">
        <v>0</v>
      </c>
      <c r="O276" s="47">
        <f>SUM(O277:O300)</f>
        <v>0</v>
      </c>
      <c r="P276" s="10">
        <v>0</v>
      </c>
      <c r="Q276" s="47">
        <v>0</v>
      </c>
      <c r="R276" s="47">
        <v>0</v>
      </c>
      <c r="S276" s="47">
        <v>0</v>
      </c>
      <c r="T276" s="47">
        <f>SUM(T277:T300)</f>
        <v>0</v>
      </c>
    </row>
    <row r="277" spans="1:20" ht="19.5" customHeight="1" hidden="1">
      <c r="A277" s="39"/>
      <c r="B277" s="40"/>
      <c r="C277" s="40">
        <v>4300</v>
      </c>
      <c r="D277" s="127" t="s">
        <v>127</v>
      </c>
      <c r="E277" s="68"/>
      <c r="F277" s="68"/>
      <c r="G277" s="27">
        <v>5400</v>
      </c>
      <c r="H277" s="27">
        <v>5400</v>
      </c>
      <c r="I277" s="27">
        <v>5400</v>
      </c>
      <c r="J277" s="94">
        <v>0</v>
      </c>
      <c r="K277" s="27">
        <v>5400</v>
      </c>
      <c r="L277" s="94">
        <v>0</v>
      </c>
      <c r="M277" s="94">
        <v>0</v>
      </c>
      <c r="N277" s="94">
        <v>0</v>
      </c>
      <c r="O277" s="94">
        <v>0</v>
      </c>
      <c r="P277" s="10">
        <v>0</v>
      </c>
      <c r="Q277" s="103">
        <v>0</v>
      </c>
      <c r="R277" s="103">
        <v>0</v>
      </c>
      <c r="S277" s="103">
        <v>0</v>
      </c>
      <c r="T277" s="94">
        <v>0</v>
      </c>
    </row>
    <row r="278" spans="1:20" ht="19.5" customHeight="1" hidden="1">
      <c r="A278" s="39"/>
      <c r="B278" s="40"/>
      <c r="C278" s="40" t="s">
        <v>149</v>
      </c>
      <c r="D278" s="127" t="s">
        <v>173</v>
      </c>
      <c r="E278" s="68"/>
      <c r="F278" s="68"/>
      <c r="G278" s="27">
        <v>708</v>
      </c>
      <c r="H278" s="27">
        <v>708</v>
      </c>
      <c r="I278" s="27">
        <v>708</v>
      </c>
      <c r="J278" s="94">
        <v>0</v>
      </c>
      <c r="K278" s="27">
        <v>708</v>
      </c>
      <c r="L278" s="94">
        <v>0</v>
      </c>
      <c r="M278" s="94">
        <v>0</v>
      </c>
      <c r="N278" s="94">
        <v>0</v>
      </c>
      <c r="O278" s="94">
        <v>0</v>
      </c>
      <c r="P278" s="101">
        <v>0</v>
      </c>
      <c r="Q278" s="47">
        <v>0</v>
      </c>
      <c r="R278" s="47">
        <v>0</v>
      </c>
      <c r="S278" s="47">
        <v>0</v>
      </c>
      <c r="T278" s="94">
        <v>0</v>
      </c>
    </row>
    <row r="279" spans="1:20" ht="42" customHeight="1" hidden="1">
      <c r="A279" s="39"/>
      <c r="B279" s="40"/>
      <c r="C279" s="40" t="s">
        <v>145</v>
      </c>
      <c r="D279" s="132" t="s">
        <v>439</v>
      </c>
      <c r="E279" s="68"/>
      <c r="F279" s="68"/>
      <c r="G279" s="27">
        <v>870</v>
      </c>
      <c r="H279" s="27">
        <v>870</v>
      </c>
      <c r="I279" s="27">
        <v>870</v>
      </c>
      <c r="J279" s="94">
        <v>0</v>
      </c>
      <c r="K279" s="27">
        <v>870</v>
      </c>
      <c r="L279" s="94">
        <v>0</v>
      </c>
      <c r="M279" s="94">
        <v>0</v>
      </c>
      <c r="N279" s="47">
        <f>N280+N307+N322+N348+N377+N379+N400+N402+N413</f>
        <v>0</v>
      </c>
      <c r="O279" s="47">
        <f>O280+O307+O322+O348+O377+O379+O400+O402+O413</f>
        <v>0</v>
      </c>
      <c r="P279" s="53">
        <f>P280+P307+P322+P348+P377+P379+P400+P402+P413</f>
        <v>0</v>
      </c>
      <c r="Q279" s="103">
        <v>0</v>
      </c>
      <c r="R279" s="103">
        <v>0</v>
      </c>
      <c r="S279" s="103">
        <v>0</v>
      </c>
      <c r="T279" s="37">
        <f>T280+T307+T322+T348+T377+T379+T400+T402+T413</f>
        <v>0</v>
      </c>
    </row>
    <row r="280" spans="1:20" ht="43.5" customHeight="1" hidden="1">
      <c r="A280" s="39"/>
      <c r="B280" s="40"/>
      <c r="C280" s="40" t="s">
        <v>150</v>
      </c>
      <c r="D280" s="132" t="s">
        <v>441</v>
      </c>
      <c r="E280" s="68"/>
      <c r="F280" s="68"/>
      <c r="G280" s="27">
        <v>1300</v>
      </c>
      <c r="H280" s="27">
        <v>1300</v>
      </c>
      <c r="I280" s="27">
        <v>1300</v>
      </c>
      <c r="J280" s="94">
        <v>0</v>
      </c>
      <c r="K280" s="27">
        <v>1300</v>
      </c>
      <c r="L280" s="94">
        <v>0</v>
      </c>
      <c r="M280" s="94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</row>
    <row r="281" spans="1:20" ht="19.5" customHeight="1" hidden="1">
      <c r="A281" s="39"/>
      <c r="B281" s="40"/>
      <c r="C281" s="40">
        <v>4410</v>
      </c>
      <c r="D281" s="127" t="s">
        <v>160</v>
      </c>
      <c r="E281" s="68"/>
      <c r="F281" s="68"/>
      <c r="G281" s="27">
        <v>400</v>
      </c>
      <c r="H281" s="27">
        <v>400</v>
      </c>
      <c r="I281" s="27">
        <v>400</v>
      </c>
      <c r="J281" s="94">
        <v>0</v>
      </c>
      <c r="K281" s="27">
        <v>400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19.5" customHeight="1" hidden="1">
      <c r="A282" s="39"/>
      <c r="B282" s="40"/>
      <c r="C282" s="40">
        <v>4430</v>
      </c>
      <c r="D282" s="127" t="s">
        <v>128</v>
      </c>
      <c r="E282" s="68"/>
      <c r="F282" s="68"/>
      <c r="G282" s="27">
        <v>450</v>
      </c>
      <c r="H282" s="27">
        <v>450</v>
      </c>
      <c r="I282" s="27">
        <v>450</v>
      </c>
      <c r="J282" s="94">
        <v>0</v>
      </c>
      <c r="K282" s="27">
        <v>450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19.5" customHeight="1" hidden="1">
      <c r="A283" s="39"/>
      <c r="B283" s="40"/>
      <c r="C283" s="40">
        <v>4440</v>
      </c>
      <c r="D283" s="127" t="s">
        <v>161</v>
      </c>
      <c r="E283" s="68"/>
      <c r="F283" s="68"/>
      <c r="G283" s="27">
        <v>41482</v>
      </c>
      <c r="H283" s="27">
        <v>41482</v>
      </c>
      <c r="I283" s="27">
        <v>41482</v>
      </c>
      <c r="J283" s="94">
        <v>0</v>
      </c>
      <c r="K283" s="27">
        <v>41482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25.5" customHeight="1" hidden="1">
      <c r="A284" s="39"/>
      <c r="B284" s="40"/>
      <c r="C284" s="40" t="s">
        <v>142</v>
      </c>
      <c r="D284" s="127" t="s">
        <v>162</v>
      </c>
      <c r="E284" s="68"/>
      <c r="F284" s="68"/>
      <c r="G284" s="27">
        <v>1295</v>
      </c>
      <c r="H284" s="27">
        <v>1295</v>
      </c>
      <c r="I284" s="27">
        <v>1295</v>
      </c>
      <c r="J284" s="94">
        <v>0</v>
      </c>
      <c r="K284" s="27">
        <v>1295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38.25" hidden="1">
      <c r="A285" s="39"/>
      <c r="B285" s="40"/>
      <c r="C285" s="40" t="s">
        <v>143</v>
      </c>
      <c r="D285" s="127" t="s">
        <v>168</v>
      </c>
      <c r="E285" s="68"/>
      <c r="F285" s="68"/>
      <c r="G285" s="27">
        <v>800</v>
      </c>
      <c r="H285" s="27">
        <v>800</v>
      </c>
      <c r="I285" s="27">
        <v>800</v>
      </c>
      <c r="J285" s="94">
        <v>0</v>
      </c>
      <c r="K285" s="27">
        <v>800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0</v>
      </c>
      <c r="S285" s="94">
        <v>0</v>
      </c>
      <c r="T285" s="94">
        <v>0</v>
      </c>
    </row>
    <row r="286" spans="1:20" ht="25.5" hidden="1">
      <c r="A286" s="39"/>
      <c r="B286" s="40"/>
      <c r="C286" s="40" t="s">
        <v>144</v>
      </c>
      <c r="D286" s="127" t="s">
        <v>164</v>
      </c>
      <c r="E286" s="68"/>
      <c r="F286" s="68"/>
      <c r="G286" s="27">
        <v>1500</v>
      </c>
      <c r="H286" s="27">
        <v>1500</v>
      </c>
      <c r="I286" s="27">
        <v>1500</v>
      </c>
      <c r="J286" s="94">
        <v>0</v>
      </c>
      <c r="K286" s="27">
        <v>1500</v>
      </c>
      <c r="L286" s="94">
        <v>0</v>
      </c>
      <c r="M286" s="94">
        <v>0</v>
      </c>
      <c r="N286" s="94">
        <v>0</v>
      </c>
      <c r="O286" s="94">
        <v>0</v>
      </c>
      <c r="P286" s="94">
        <v>0</v>
      </c>
      <c r="Q286" s="94">
        <v>0</v>
      </c>
      <c r="R286" s="94">
        <v>0</v>
      </c>
      <c r="S286" s="94">
        <v>0</v>
      </c>
      <c r="T286" s="94">
        <v>0</v>
      </c>
    </row>
    <row r="287" spans="1:20" ht="25.5" hidden="1">
      <c r="A287" s="39"/>
      <c r="B287" s="40"/>
      <c r="C287" s="40">
        <v>6050</v>
      </c>
      <c r="D287" s="127" t="s">
        <v>135</v>
      </c>
      <c r="E287" s="68"/>
      <c r="F287" s="68"/>
      <c r="G287" s="27">
        <v>0</v>
      </c>
      <c r="H287" s="27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94">
        <v>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25.5" hidden="1">
      <c r="A288" s="39"/>
      <c r="B288" s="40"/>
      <c r="C288" s="40">
        <v>6059</v>
      </c>
      <c r="D288" s="127" t="s">
        <v>135</v>
      </c>
      <c r="E288" s="68"/>
      <c r="F288" s="68"/>
      <c r="G288" s="27">
        <v>1952</v>
      </c>
      <c r="H288" s="27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1952</v>
      </c>
      <c r="R288" s="94">
        <v>1952</v>
      </c>
      <c r="S288" s="94">
        <v>1952</v>
      </c>
      <c r="T288" s="94">
        <v>0</v>
      </c>
    </row>
    <row r="289" spans="1:20" s="109" customFormat="1" ht="21" customHeight="1" hidden="1">
      <c r="A289" s="79"/>
      <c r="B289" s="80" t="s">
        <v>203</v>
      </c>
      <c r="C289" s="80"/>
      <c r="D289" s="126" t="s">
        <v>31</v>
      </c>
      <c r="E289" s="160">
        <f>SUM(E290:E319)</f>
        <v>0</v>
      </c>
      <c r="F289" s="160">
        <f>SUM(F290:F319)</f>
        <v>0</v>
      </c>
      <c r="G289" s="82">
        <f>SUM(G290:G319)</f>
        <v>1394204</v>
      </c>
      <c r="H289" s="82">
        <f aca="true" t="shared" si="37" ref="H289:T289">SUM(H290:H319)</f>
        <v>1394204</v>
      </c>
      <c r="I289" s="82">
        <f t="shared" si="37"/>
        <v>1334591</v>
      </c>
      <c r="J289" s="82">
        <f>SUM(J290:J319)</f>
        <v>1180581</v>
      </c>
      <c r="K289" s="82">
        <f>SUM(K290:K319)</f>
        <v>154010</v>
      </c>
      <c r="L289" s="82">
        <f t="shared" si="37"/>
        <v>0</v>
      </c>
      <c r="M289" s="82">
        <f t="shared" si="37"/>
        <v>3500</v>
      </c>
      <c r="N289" s="82">
        <f t="shared" si="37"/>
        <v>56113</v>
      </c>
      <c r="O289" s="82">
        <f t="shared" si="37"/>
        <v>0</v>
      </c>
      <c r="P289" s="82">
        <f t="shared" si="37"/>
        <v>0</v>
      </c>
      <c r="Q289" s="82">
        <f t="shared" si="37"/>
        <v>0</v>
      </c>
      <c r="R289" s="82">
        <f t="shared" si="37"/>
        <v>0</v>
      </c>
      <c r="S289" s="82">
        <f t="shared" si="37"/>
        <v>0</v>
      </c>
      <c r="T289" s="82">
        <f t="shared" si="37"/>
        <v>0</v>
      </c>
    </row>
    <row r="290" spans="1:20" ht="25.5" hidden="1">
      <c r="A290" s="39"/>
      <c r="B290" s="40"/>
      <c r="C290" s="40" t="s">
        <v>138</v>
      </c>
      <c r="D290" s="127" t="s">
        <v>215</v>
      </c>
      <c r="E290" s="68"/>
      <c r="F290" s="68"/>
      <c r="G290" s="27">
        <v>3500</v>
      </c>
      <c r="H290" s="97">
        <v>3500</v>
      </c>
      <c r="I290" s="94">
        <v>0</v>
      </c>
      <c r="J290" s="94">
        <v>0</v>
      </c>
      <c r="K290" s="94">
        <v>0</v>
      </c>
      <c r="L290" s="94">
        <v>0</v>
      </c>
      <c r="M290" s="94">
        <v>3500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25.5" hidden="1">
      <c r="A291" s="39"/>
      <c r="B291" s="40"/>
      <c r="C291" s="40" t="s">
        <v>181</v>
      </c>
      <c r="D291" s="127" t="s">
        <v>156</v>
      </c>
      <c r="E291" s="68"/>
      <c r="F291" s="68"/>
      <c r="G291" s="27">
        <v>930477</v>
      </c>
      <c r="H291" s="27">
        <v>930477</v>
      </c>
      <c r="I291" s="27">
        <v>930477</v>
      </c>
      <c r="J291" s="27">
        <v>930477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 t="s">
        <v>206</v>
      </c>
      <c r="D292" s="127" t="s">
        <v>157</v>
      </c>
      <c r="E292" s="68"/>
      <c r="F292" s="68"/>
      <c r="G292" s="27">
        <v>72050</v>
      </c>
      <c r="H292" s="27">
        <v>72050</v>
      </c>
      <c r="I292" s="27">
        <v>72050</v>
      </c>
      <c r="J292" s="27">
        <v>72050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 hidden="1">
      <c r="A293" s="39"/>
      <c r="B293" s="40"/>
      <c r="C293" s="40" t="s">
        <v>118</v>
      </c>
      <c r="D293" s="127" t="s">
        <v>123</v>
      </c>
      <c r="E293" s="68"/>
      <c r="F293" s="68"/>
      <c r="G293" s="27">
        <v>153572</v>
      </c>
      <c r="H293" s="27">
        <v>153572</v>
      </c>
      <c r="I293" s="27">
        <v>153572</v>
      </c>
      <c r="J293" s="27">
        <v>153572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 t="s">
        <v>119</v>
      </c>
      <c r="D294" s="127" t="s">
        <v>158</v>
      </c>
      <c r="E294" s="68"/>
      <c r="F294" s="68"/>
      <c r="G294" s="27">
        <v>24482</v>
      </c>
      <c r="H294" s="27">
        <v>24482</v>
      </c>
      <c r="I294" s="27">
        <v>24482</v>
      </c>
      <c r="J294" s="27">
        <v>24482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19.5" customHeight="1" hidden="1">
      <c r="A295" s="39"/>
      <c r="B295" s="40"/>
      <c r="C295" s="40" t="s">
        <v>120</v>
      </c>
      <c r="D295" s="127" t="s">
        <v>124</v>
      </c>
      <c r="E295" s="68"/>
      <c r="F295" s="68"/>
      <c r="G295" s="27">
        <v>0</v>
      </c>
      <c r="H295" s="27">
        <v>0</v>
      </c>
      <c r="I295" s="27">
        <v>0</v>
      </c>
      <c r="J295" s="27">
        <v>0</v>
      </c>
      <c r="K295" s="94">
        <v>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19.5" customHeight="1" hidden="1">
      <c r="A296" s="39"/>
      <c r="B296" s="40"/>
      <c r="C296" s="40" t="s">
        <v>139</v>
      </c>
      <c r="D296" s="127" t="s">
        <v>125</v>
      </c>
      <c r="E296" s="68"/>
      <c r="F296" s="68"/>
      <c r="G296" s="27">
        <v>51922</v>
      </c>
      <c r="H296" s="27">
        <v>51922</v>
      </c>
      <c r="I296" s="27">
        <v>51922</v>
      </c>
      <c r="J296" s="94">
        <v>0</v>
      </c>
      <c r="K296" s="27">
        <v>51922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19.5" customHeight="1" hidden="1">
      <c r="A297" s="39"/>
      <c r="B297" s="40"/>
      <c r="C297" s="40">
        <v>4227</v>
      </c>
      <c r="D297" s="127" t="s">
        <v>214</v>
      </c>
      <c r="E297" s="68"/>
      <c r="F297" s="68"/>
      <c r="G297" s="27">
        <v>0</v>
      </c>
      <c r="H297" s="27">
        <v>0</v>
      </c>
      <c r="I297" s="94">
        <v>0</v>
      </c>
      <c r="J297" s="94">
        <v>0</v>
      </c>
      <c r="K297" s="94">
        <v>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25.5" hidden="1">
      <c r="A298" s="39"/>
      <c r="B298" s="40"/>
      <c r="C298" s="40" t="s">
        <v>147</v>
      </c>
      <c r="D298" s="127" t="s">
        <v>172</v>
      </c>
      <c r="E298" s="68"/>
      <c r="F298" s="68"/>
      <c r="G298" s="27">
        <v>500</v>
      </c>
      <c r="H298" s="27">
        <v>500</v>
      </c>
      <c r="I298" s="94">
        <v>500</v>
      </c>
      <c r="J298" s="94">
        <v>0</v>
      </c>
      <c r="K298" s="94">
        <v>500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25.5" hidden="1">
      <c r="A299" s="39"/>
      <c r="B299" s="40"/>
      <c r="C299" s="40" t="s">
        <v>148</v>
      </c>
      <c r="D299" s="127" t="s">
        <v>216</v>
      </c>
      <c r="E299" s="68"/>
      <c r="F299" s="68"/>
      <c r="G299" s="27">
        <v>3570</v>
      </c>
      <c r="H299" s="27">
        <v>3570</v>
      </c>
      <c r="I299" s="94">
        <v>3570</v>
      </c>
      <c r="J299" s="94">
        <v>0</v>
      </c>
      <c r="K299" s="94">
        <v>3570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19.5" customHeight="1" hidden="1">
      <c r="A300" s="39"/>
      <c r="B300" s="40"/>
      <c r="C300" s="40" t="s">
        <v>130</v>
      </c>
      <c r="D300" s="127" t="s">
        <v>133</v>
      </c>
      <c r="E300" s="68"/>
      <c r="F300" s="68"/>
      <c r="G300" s="27">
        <v>17000</v>
      </c>
      <c r="H300" s="27">
        <v>17000</v>
      </c>
      <c r="I300" s="94">
        <v>17000</v>
      </c>
      <c r="J300" s="94">
        <v>0</v>
      </c>
      <c r="K300" s="94">
        <v>17000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ht="19.5" customHeight="1" hidden="1">
      <c r="A301" s="39"/>
      <c r="B301" s="40"/>
      <c r="C301" s="40" t="s">
        <v>131</v>
      </c>
      <c r="D301" s="127" t="s">
        <v>126</v>
      </c>
      <c r="E301" s="68"/>
      <c r="F301" s="68"/>
      <c r="G301" s="27">
        <v>5000</v>
      </c>
      <c r="H301" s="27">
        <v>5000</v>
      </c>
      <c r="I301" s="94">
        <v>5000</v>
      </c>
      <c r="J301" s="94">
        <v>0</v>
      </c>
      <c r="K301" s="94">
        <v>5000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4">
        <v>0</v>
      </c>
      <c r="S301" s="94">
        <v>0</v>
      </c>
      <c r="T301" s="94">
        <v>0</v>
      </c>
    </row>
    <row r="302" spans="1:20" ht="19.5" customHeight="1" hidden="1">
      <c r="A302" s="39"/>
      <c r="B302" s="40"/>
      <c r="C302" s="40" t="s">
        <v>140</v>
      </c>
      <c r="D302" s="127" t="s">
        <v>159</v>
      </c>
      <c r="E302" s="68"/>
      <c r="F302" s="68"/>
      <c r="G302" s="27">
        <v>1000</v>
      </c>
      <c r="H302" s="27">
        <v>1000</v>
      </c>
      <c r="I302" s="94">
        <v>1000</v>
      </c>
      <c r="J302" s="94">
        <v>0</v>
      </c>
      <c r="K302" s="94">
        <v>1000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ht="19.5" customHeight="1" hidden="1">
      <c r="A303" s="39"/>
      <c r="B303" s="40"/>
      <c r="C303" s="40" t="s">
        <v>136</v>
      </c>
      <c r="D303" s="132" t="s">
        <v>294</v>
      </c>
      <c r="E303" s="167"/>
      <c r="F303" s="167"/>
      <c r="G303" s="27">
        <v>6150</v>
      </c>
      <c r="H303" s="27">
        <v>6150</v>
      </c>
      <c r="I303" s="94">
        <v>6150</v>
      </c>
      <c r="J303" s="94">
        <v>0</v>
      </c>
      <c r="K303" s="94">
        <v>6150</v>
      </c>
      <c r="L303" s="94">
        <v>0</v>
      </c>
      <c r="M303" s="94">
        <v>0</v>
      </c>
      <c r="N303" s="99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</row>
    <row r="304" spans="1:20" ht="19.5" customHeight="1" hidden="1">
      <c r="A304" s="39"/>
      <c r="B304" s="40"/>
      <c r="C304" s="40">
        <v>4301</v>
      </c>
      <c r="D304" s="132" t="s">
        <v>294</v>
      </c>
      <c r="E304" s="167"/>
      <c r="F304" s="167"/>
      <c r="G304" s="27">
        <v>25888</v>
      </c>
      <c r="H304" s="27">
        <v>25888</v>
      </c>
      <c r="I304" s="94">
        <v>0</v>
      </c>
      <c r="J304" s="94">
        <v>0</v>
      </c>
      <c r="K304" s="94">
        <v>0</v>
      </c>
      <c r="L304" s="94">
        <v>0</v>
      </c>
      <c r="M304" s="101">
        <v>0</v>
      </c>
      <c r="N304" s="103">
        <v>25888</v>
      </c>
      <c r="O304" s="102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19.5" customHeight="1" hidden="1">
      <c r="A305" s="39"/>
      <c r="B305" s="40"/>
      <c r="C305" s="40">
        <v>4307</v>
      </c>
      <c r="D305" s="132" t="s">
        <v>294</v>
      </c>
      <c r="E305" s="167"/>
      <c r="F305" s="68"/>
      <c r="G305" s="27">
        <v>0</v>
      </c>
      <c r="H305" s="27">
        <v>0</v>
      </c>
      <c r="I305" s="94">
        <v>0</v>
      </c>
      <c r="J305" s="94">
        <v>0</v>
      </c>
      <c r="K305" s="94">
        <v>0</v>
      </c>
      <c r="L305" s="94">
        <v>0</v>
      </c>
      <c r="M305" s="94">
        <v>0</v>
      </c>
      <c r="N305" s="27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>
        <v>4308</v>
      </c>
      <c r="D306" s="132" t="s">
        <v>294</v>
      </c>
      <c r="E306" s="68"/>
      <c r="F306" s="167"/>
      <c r="G306" s="27">
        <v>0</v>
      </c>
      <c r="H306" s="27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175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48" hidden="1">
      <c r="A307" s="39"/>
      <c r="B307" s="40"/>
      <c r="C307" s="40" t="s">
        <v>145</v>
      </c>
      <c r="D307" s="132" t="s">
        <v>439</v>
      </c>
      <c r="E307" s="68"/>
      <c r="F307" s="68"/>
      <c r="G307" s="27">
        <v>1950</v>
      </c>
      <c r="H307" s="27">
        <v>1950</v>
      </c>
      <c r="I307" s="94">
        <v>1950</v>
      </c>
      <c r="J307" s="94">
        <v>0</v>
      </c>
      <c r="K307" s="94">
        <v>1950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40.5" customHeight="1" hidden="1">
      <c r="A308" s="39"/>
      <c r="B308" s="40"/>
      <c r="C308" s="40" t="s">
        <v>150</v>
      </c>
      <c r="D308" s="132" t="s">
        <v>441</v>
      </c>
      <c r="E308" s="68"/>
      <c r="F308" s="68"/>
      <c r="G308" s="27">
        <v>2000</v>
      </c>
      <c r="H308" s="94">
        <v>2000</v>
      </c>
      <c r="I308" s="94">
        <v>2000</v>
      </c>
      <c r="J308" s="94">
        <v>0</v>
      </c>
      <c r="K308" s="94">
        <v>2000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 t="s">
        <v>141</v>
      </c>
      <c r="D309" s="127" t="s">
        <v>160</v>
      </c>
      <c r="E309" s="68"/>
      <c r="F309" s="68"/>
      <c r="G309" s="27">
        <v>3998</v>
      </c>
      <c r="H309" s="94">
        <v>3998</v>
      </c>
      <c r="I309" s="94">
        <v>3998</v>
      </c>
      <c r="J309" s="94">
        <v>0</v>
      </c>
      <c r="K309" s="94">
        <v>3998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>
        <v>4417</v>
      </c>
      <c r="D310" s="127" t="s">
        <v>160</v>
      </c>
      <c r="E310" s="68"/>
      <c r="F310" s="68"/>
      <c r="G310" s="27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19.5" customHeight="1" hidden="1">
      <c r="A311" s="39"/>
      <c r="B311" s="40"/>
      <c r="C311" s="40">
        <v>4421</v>
      </c>
      <c r="D311" s="127" t="s">
        <v>298</v>
      </c>
      <c r="E311" s="68"/>
      <c r="F311" s="68"/>
      <c r="G311" s="27">
        <v>30225</v>
      </c>
      <c r="H311" s="94">
        <v>30225</v>
      </c>
      <c r="I311" s="94">
        <v>0</v>
      </c>
      <c r="J311" s="94">
        <v>0</v>
      </c>
      <c r="K311" s="94">
        <v>0</v>
      </c>
      <c r="L311" s="94">
        <v>0</v>
      </c>
      <c r="M311" s="94">
        <v>0</v>
      </c>
      <c r="N311" s="94">
        <v>30225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19.5" customHeight="1" hidden="1">
      <c r="A312" s="39"/>
      <c r="B312" s="40"/>
      <c r="C312" s="40">
        <v>4428</v>
      </c>
      <c r="D312" s="127" t="s">
        <v>298</v>
      </c>
      <c r="E312" s="68"/>
      <c r="F312" s="68"/>
      <c r="G312" s="27">
        <v>0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19.5" customHeight="1" hidden="1">
      <c r="A313" s="39"/>
      <c r="B313" s="40"/>
      <c r="C313" s="40" t="s">
        <v>121</v>
      </c>
      <c r="D313" s="127" t="s">
        <v>128</v>
      </c>
      <c r="E313" s="68"/>
      <c r="F313" s="68"/>
      <c r="G313" s="27">
        <v>2778</v>
      </c>
      <c r="H313" s="94">
        <v>2778</v>
      </c>
      <c r="I313" s="94">
        <v>2778</v>
      </c>
      <c r="J313" s="94">
        <v>0</v>
      </c>
      <c r="K313" s="94">
        <v>2778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19.5" customHeight="1" hidden="1">
      <c r="A314" s="39"/>
      <c r="B314" s="40"/>
      <c r="C314" s="40" t="s">
        <v>207</v>
      </c>
      <c r="D314" s="127" t="s">
        <v>217</v>
      </c>
      <c r="E314" s="68"/>
      <c r="F314" s="68"/>
      <c r="G314" s="27">
        <v>52942</v>
      </c>
      <c r="H314" s="94">
        <v>52942</v>
      </c>
      <c r="I314" s="94">
        <v>52942</v>
      </c>
      <c r="J314" s="94">
        <v>0</v>
      </c>
      <c r="K314" s="94">
        <v>52942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25.5" customHeight="1" hidden="1">
      <c r="A315" s="39"/>
      <c r="B315" s="40"/>
      <c r="C315" s="40" t="s">
        <v>142</v>
      </c>
      <c r="D315" s="127" t="s">
        <v>162</v>
      </c>
      <c r="E315" s="68"/>
      <c r="F315" s="68"/>
      <c r="G315" s="27">
        <v>300</v>
      </c>
      <c r="H315" s="27">
        <v>300</v>
      </c>
      <c r="I315" s="27">
        <v>300</v>
      </c>
      <c r="J315" s="94">
        <v>0</v>
      </c>
      <c r="K315" s="27">
        <v>300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38.25" hidden="1">
      <c r="A316" s="39"/>
      <c r="B316" s="40"/>
      <c r="C316" s="40" t="s">
        <v>143</v>
      </c>
      <c r="D316" s="127" t="s">
        <v>163</v>
      </c>
      <c r="E316" s="68"/>
      <c r="F316" s="68"/>
      <c r="G316" s="27">
        <v>1600</v>
      </c>
      <c r="H316" s="27">
        <v>1600</v>
      </c>
      <c r="I316" s="27">
        <v>1600</v>
      </c>
      <c r="J316" s="94">
        <v>0</v>
      </c>
      <c r="K316" s="27">
        <v>1600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ht="38.25" hidden="1">
      <c r="A317" s="39"/>
      <c r="B317" s="40"/>
      <c r="C317" s="40">
        <v>4747</v>
      </c>
      <c r="D317" s="127" t="s">
        <v>163</v>
      </c>
      <c r="E317" s="68"/>
      <c r="F317" s="68"/>
      <c r="G317" s="27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0</v>
      </c>
      <c r="S317" s="94">
        <v>0</v>
      </c>
      <c r="T317" s="94">
        <v>0</v>
      </c>
    </row>
    <row r="318" spans="1:20" ht="25.5" hidden="1">
      <c r="A318" s="39"/>
      <c r="B318" s="40"/>
      <c r="C318" s="40" t="s">
        <v>144</v>
      </c>
      <c r="D318" s="127" t="s">
        <v>164</v>
      </c>
      <c r="E318" s="68"/>
      <c r="F318" s="68"/>
      <c r="G318" s="27">
        <v>3300</v>
      </c>
      <c r="H318" s="94">
        <v>3300</v>
      </c>
      <c r="I318" s="94">
        <v>3300</v>
      </c>
      <c r="J318" s="94">
        <v>0</v>
      </c>
      <c r="K318" s="94">
        <v>3300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ht="25.5" hidden="1">
      <c r="A319" s="39"/>
      <c r="B319" s="40"/>
      <c r="C319" s="40">
        <v>4757</v>
      </c>
      <c r="D319" s="127" t="s">
        <v>164</v>
      </c>
      <c r="E319" s="68"/>
      <c r="F319" s="68"/>
      <c r="G319" s="27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0</v>
      </c>
      <c r="S319" s="94">
        <v>0</v>
      </c>
      <c r="T319" s="94">
        <v>0</v>
      </c>
    </row>
    <row r="320" spans="1:20" s="109" customFormat="1" ht="19.5" customHeight="1" hidden="1">
      <c r="A320" s="79"/>
      <c r="B320" s="80">
        <v>80113</v>
      </c>
      <c r="C320" s="80"/>
      <c r="D320" s="126" t="s">
        <v>218</v>
      </c>
      <c r="E320" s="160"/>
      <c r="F320" s="160"/>
      <c r="G320" s="81">
        <f>G321</f>
        <v>102000</v>
      </c>
      <c r="H320" s="81">
        <f aca="true" t="shared" si="38" ref="H320:M320">H321</f>
        <v>102000</v>
      </c>
      <c r="I320" s="81">
        <f t="shared" si="38"/>
        <v>102000</v>
      </c>
      <c r="J320" s="81">
        <f t="shared" si="38"/>
        <v>0</v>
      </c>
      <c r="K320" s="81">
        <f t="shared" si="38"/>
        <v>102000</v>
      </c>
      <c r="L320" s="81">
        <f t="shared" si="38"/>
        <v>0</v>
      </c>
      <c r="M320" s="81">
        <f t="shared" si="38"/>
        <v>0</v>
      </c>
      <c r="N320" s="114">
        <v>0</v>
      </c>
      <c r="O320" s="114">
        <v>0</v>
      </c>
      <c r="P320" s="114">
        <v>0</v>
      </c>
      <c r="Q320" s="114">
        <v>0</v>
      </c>
      <c r="R320" s="114">
        <v>0</v>
      </c>
      <c r="S320" s="114">
        <v>0</v>
      </c>
      <c r="T320" s="114">
        <v>0</v>
      </c>
    </row>
    <row r="321" spans="1:20" ht="19.5" customHeight="1" hidden="1">
      <c r="A321" s="39"/>
      <c r="B321" s="40"/>
      <c r="C321" s="40">
        <v>4300</v>
      </c>
      <c r="D321" s="127" t="s">
        <v>127</v>
      </c>
      <c r="E321" s="68"/>
      <c r="F321" s="68"/>
      <c r="G321" s="27">
        <v>102000</v>
      </c>
      <c r="H321" s="94">
        <v>102000</v>
      </c>
      <c r="I321" s="94">
        <v>102000</v>
      </c>
      <c r="J321" s="94">
        <v>0</v>
      </c>
      <c r="K321" s="94">
        <v>102000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s="109" customFormat="1" ht="25.5" hidden="1">
      <c r="A322" s="79"/>
      <c r="B322" s="80" t="s">
        <v>87</v>
      </c>
      <c r="C322" s="80"/>
      <c r="D322" s="126" t="s">
        <v>106</v>
      </c>
      <c r="E322" s="160">
        <f>SUM(E323:E342)</f>
        <v>0</v>
      </c>
      <c r="F322" s="160">
        <f>SUM(F323:F342)</f>
        <v>0</v>
      </c>
      <c r="G322" s="81">
        <f>SUM(G323:G342)</f>
        <v>191584</v>
      </c>
      <c r="H322" s="81">
        <f aca="true" t="shared" si="39" ref="H322:M322">SUM(H323:H342)</f>
        <v>191584</v>
      </c>
      <c r="I322" s="81">
        <f t="shared" si="39"/>
        <v>191234</v>
      </c>
      <c r="J322" s="81">
        <f t="shared" si="39"/>
        <v>162462</v>
      </c>
      <c r="K322" s="81">
        <f t="shared" si="39"/>
        <v>28772</v>
      </c>
      <c r="L322" s="81">
        <f t="shared" si="39"/>
        <v>0</v>
      </c>
      <c r="M322" s="81">
        <f t="shared" si="39"/>
        <v>350</v>
      </c>
      <c r="N322" s="114">
        <v>0</v>
      </c>
      <c r="O322" s="114">
        <v>0</v>
      </c>
      <c r="P322" s="114">
        <v>0</v>
      </c>
      <c r="Q322" s="114">
        <v>0</v>
      </c>
      <c r="R322" s="114">
        <v>0</v>
      </c>
      <c r="S322" s="114">
        <v>0</v>
      </c>
      <c r="T322" s="114">
        <v>0</v>
      </c>
    </row>
    <row r="323" spans="1:20" ht="25.5" hidden="1">
      <c r="A323" s="39"/>
      <c r="B323" s="40"/>
      <c r="C323" s="40" t="s">
        <v>138</v>
      </c>
      <c r="D323" s="127" t="s">
        <v>169</v>
      </c>
      <c r="E323" s="68"/>
      <c r="F323" s="68"/>
      <c r="G323" s="27">
        <v>350</v>
      </c>
      <c r="H323" s="94">
        <v>350</v>
      </c>
      <c r="I323" s="94">
        <v>0</v>
      </c>
      <c r="J323" s="94">
        <v>0</v>
      </c>
      <c r="K323" s="94">
        <v>0</v>
      </c>
      <c r="L323" s="94">
        <v>0</v>
      </c>
      <c r="M323" s="94">
        <v>350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ht="25.5" hidden="1">
      <c r="A324" s="39"/>
      <c r="B324" s="40"/>
      <c r="C324" s="40" t="s">
        <v>181</v>
      </c>
      <c r="D324" s="127" t="s">
        <v>156</v>
      </c>
      <c r="E324" s="68"/>
      <c r="F324" s="68"/>
      <c r="G324" s="27">
        <v>127401</v>
      </c>
      <c r="H324" s="27">
        <v>127401</v>
      </c>
      <c r="I324" s="27">
        <v>127401</v>
      </c>
      <c r="J324" s="27">
        <v>127401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0</v>
      </c>
      <c r="S324" s="94">
        <v>0</v>
      </c>
      <c r="T324" s="94">
        <v>0</v>
      </c>
    </row>
    <row r="325" spans="1:20" ht="19.5" customHeight="1" hidden="1">
      <c r="A325" s="39"/>
      <c r="B325" s="40"/>
      <c r="C325" s="40" t="s">
        <v>206</v>
      </c>
      <c r="D325" s="127" t="s">
        <v>157</v>
      </c>
      <c r="E325" s="68"/>
      <c r="F325" s="68"/>
      <c r="G325" s="27">
        <v>10371</v>
      </c>
      <c r="H325" s="27">
        <v>10371</v>
      </c>
      <c r="I325" s="27">
        <v>10371</v>
      </c>
      <c r="J325" s="27">
        <v>10371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ht="19.5" customHeight="1" hidden="1">
      <c r="A326" s="39"/>
      <c r="B326" s="40"/>
      <c r="C326" s="40" t="s">
        <v>118</v>
      </c>
      <c r="D326" s="127" t="s">
        <v>123</v>
      </c>
      <c r="E326" s="68"/>
      <c r="F326" s="68"/>
      <c r="G326" s="27">
        <v>21267</v>
      </c>
      <c r="H326" s="27">
        <v>21267</v>
      </c>
      <c r="I326" s="27">
        <v>21267</v>
      </c>
      <c r="J326" s="27">
        <v>21267</v>
      </c>
      <c r="K326" s="94">
        <v>0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0</v>
      </c>
      <c r="T326" s="94">
        <v>0</v>
      </c>
    </row>
    <row r="327" spans="1:20" ht="19.5" customHeight="1" hidden="1">
      <c r="A327" s="39"/>
      <c r="B327" s="40"/>
      <c r="C327" s="40" t="s">
        <v>119</v>
      </c>
      <c r="D327" s="127" t="s">
        <v>158</v>
      </c>
      <c r="E327" s="68"/>
      <c r="F327" s="68"/>
      <c r="G327" s="27">
        <v>2923</v>
      </c>
      <c r="H327" s="27">
        <v>2923</v>
      </c>
      <c r="I327" s="27">
        <v>2923</v>
      </c>
      <c r="J327" s="27">
        <v>2923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19.5" customHeight="1" hidden="1">
      <c r="A328" s="39"/>
      <c r="B328" s="40"/>
      <c r="C328" s="40">
        <v>4170</v>
      </c>
      <c r="D328" s="127" t="s">
        <v>124</v>
      </c>
      <c r="E328" s="68"/>
      <c r="F328" s="68"/>
      <c r="G328" s="27">
        <v>500</v>
      </c>
      <c r="H328" s="27">
        <v>500</v>
      </c>
      <c r="I328" s="27">
        <v>500</v>
      </c>
      <c r="J328" s="27">
        <v>500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 t="s">
        <v>139</v>
      </c>
      <c r="D329" s="127" t="s">
        <v>125</v>
      </c>
      <c r="E329" s="68"/>
      <c r="F329" s="68"/>
      <c r="G329" s="27">
        <v>7199</v>
      </c>
      <c r="H329" s="27">
        <v>7199</v>
      </c>
      <c r="I329" s="27">
        <v>7199</v>
      </c>
      <c r="J329" s="94">
        <v>0</v>
      </c>
      <c r="K329" s="27">
        <v>7199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25.5" hidden="1">
      <c r="A330" s="39"/>
      <c r="B330" s="40"/>
      <c r="C330" s="40" t="s">
        <v>147</v>
      </c>
      <c r="D330" s="127" t="s">
        <v>172</v>
      </c>
      <c r="E330" s="68"/>
      <c r="F330" s="68"/>
      <c r="G330" s="27">
        <v>50</v>
      </c>
      <c r="H330" s="27">
        <v>50</v>
      </c>
      <c r="I330" s="27">
        <v>50</v>
      </c>
      <c r="J330" s="94">
        <v>0</v>
      </c>
      <c r="K330" s="27">
        <v>50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25.5" hidden="1">
      <c r="A331" s="39"/>
      <c r="B331" s="40"/>
      <c r="C331" s="40" t="s">
        <v>148</v>
      </c>
      <c r="D331" s="127" t="s">
        <v>216</v>
      </c>
      <c r="E331" s="68"/>
      <c r="F331" s="68"/>
      <c r="G331" s="27">
        <v>300</v>
      </c>
      <c r="H331" s="27">
        <v>300</v>
      </c>
      <c r="I331" s="27">
        <v>300</v>
      </c>
      <c r="J331" s="94">
        <v>0</v>
      </c>
      <c r="K331" s="27">
        <v>300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19.5" customHeight="1" hidden="1">
      <c r="A332" s="39"/>
      <c r="B332" s="40"/>
      <c r="C332" s="40" t="s">
        <v>131</v>
      </c>
      <c r="D332" s="127" t="s">
        <v>126</v>
      </c>
      <c r="E332" s="68"/>
      <c r="F332" s="68"/>
      <c r="G332" s="27">
        <v>800</v>
      </c>
      <c r="H332" s="27">
        <v>800</v>
      </c>
      <c r="I332" s="27">
        <v>800</v>
      </c>
      <c r="J332" s="94">
        <v>0</v>
      </c>
      <c r="K332" s="27">
        <v>800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19.5" customHeight="1" hidden="1">
      <c r="A333" s="39"/>
      <c r="B333" s="40"/>
      <c r="C333" s="40" t="s">
        <v>136</v>
      </c>
      <c r="D333" s="127" t="s">
        <v>127</v>
      </c>
      <c r="E333" s="68"/>
      <c r="F333" s="68"/>
      <c r="G333" s="27">
        <v>3770</v>
      </c>
      <c r="H333" s="27">
        <v>3770</v>
      </c>
      <c r="I333" s="27">
        <v>3770</v>
      </c>
      <c r="J333" s="94">
        <v>0</v>
      </c>
      <c r="K333" s="27">
        <v>3770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>
        <v>4350</v>
      </c>
      <c r="D334" s="127" t="s">
        <v>173</v>
      </c>
      <c r="E334" s="68"/>
      <c r="F334" s="68"/>
      <c r="G334" s="27">
        <v>840</v>
      </c>
      <c r="H334" s="27">
        <v>840</v>
      </c>
      <c r="I334" s="27">
        <v>840</v>
      </c>
      <c r="J334" s="94">
        <v>0</v>
      </c>
      <c r="K334" s="27">
        <v>840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41.25" customHeight="1" hidden="1">
      <c r="A335" s="39"/>
      <c r="B335" s="40"/>
      <c r="C335" s="40" t="s">
        <v>145</v>
      </c>
      <c r="D335" s="132" t="s">
        <v>439</v>
      </c>
      <c r="E335" s="68"/>
      <c r="F335" s="68"/>
      <c r="G335" s="27">
        <v>875</v>
      </c>
      <c r="H335" s="27">
        <v>875</v>
      </c>
      <c r="I335" s="27">
        <v>875</v>
      </c>
      <c r="J335" s="94">
        <v>0</v>
      </c>
      <c r="K335" s="27">
        <v>875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ht="42" customHeight="1" hidden="1">
      <c r="A336" s="39"/>
      <c r="B336" s="40"/>
      <c r="C336" s="40" t="s">
        <v>150</v>
      </c>
      <c r="D336" s="132" t="s">
        <v>441</v>
      </c>
      <c r="E336" s="68"/>
      <c r="F336" s="68"/>
      <c r="G336" s="27">
        <v>2190</v>
      </c>
      <c r="H336" s="27">
        <v>2190</v>
      </c>
      <c r="I336" s="27">
        <v>2190</v>
      </c>
      <c r="J336" s="94">
        <v>0</v>
      </c>
      <c r="K336" s="27">
        <v>2190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</row>
    <row r="337" spans="1:20" ht="19.5" customHeight="1" hidden="1">
      <c r="A337" s="39"/>
      <c r="B337" s="40"/>
      <c r="C337" s="40" t="s">
        <v>141</v>
      </c>
      <c r="D337" s="127" t="s">
        <v>160</v>
      </c>
      <c r="E337" s="68"/>
      <c r="F337" s="68"/>
      <c r="G337" s="27">
        <v>1800</v>
      </c>
      <c r="H337" s="27">
        <v>1800</v>
      </c>
      <c r="I337" s="27">
        <v>1800</v>
      </c>
      <c r="J337" s="94">
        <v>0</v>
      </c>
      <c r="K337" s="27">
        <v>1800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19.5" customHeight="1" hidden="1">
      <c r="A338" s="39"/>
      <c r="B338" s="40"/>
      <c r="C338" s="40" t="s">
        <v>121</v>
      </c>
      <c r="D338" s="127" t="s">
        <v>128</v>
      </c>
      <c r="E338" s="68"/>
      <c r="F338" s="68"/>
      <c r="G338" s="27">
        <v>44</v>
      </c>
      <c r="H338" s="27">
        <v>44</v>
      </c>
      <c r="I338" s="27">
        <v>44</v>
      </c>
      <c r="J338" s="94">
        <v>0</v>
      </c>
      <c r="K338" s="27">
        <v>44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19.5" customHeight="1" hidden="1">
      <c r="A339" s="39"/>
      <c r="B339" s="40"/>
      <c r="C339" s="40" t="s">
        <v>207</v>
      </c>
      <c r="D339" s="127" t="s">
        <v>217</v>
      </c>
      <c r="E339" s="68"/>
      <c r="F339" s="68"/>
      <c r="G339" s="27">
        <v>3804</v>
      </c>
      <c r="H339" s="27">
        <v>3804</v>
      </c>
      <c r="I339" s="27">
        <v>3804</v>
      </c>
      <c r="J339" s="94">
        <v>0</v>
      </c>
      <c r="K339" s="27">
        <v>3804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ht="25.5" customHeight="1" hidden="1">
      <c r="A340" s="39"/>
      <c r="B340" s="40"/>
      <c r="C340" s="40" t="s">
        <v>142</v>
      </c>
      <c r="D340" s="127" t="s">
        <v>219</v>
      </c>
      <c r="E340" s="68"/>
      <c r="F340" s="68"/>
      <c r="G340" s="27">
        <v>2500</v>
      </c>
      <c r="H340" s="27">
        <v>2500</v>
      </c>
      <c r="I340" s="27">
        <v>2500</v>
      </c>
      <c r="J340" s="94">
        <v>0</v>
      </c>
      <c r="K340" s="27">
        <v>2500</v>
      </c>
      <c r="L340" s="94">
        <v>0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  <c r="S340" s="94">
        <v>0</v>
      </c>
      <c r="T340" s="94">
        <v>0</v>
      </c>
    </row>
    <row r="341" spans="1:20" ht="38.25" hidden="1">
      <c r="A341" s="39"/>
      <c r="B341" s="40"/>
      <c r="C341" s="40" t="s">
        <v>143</v>
      </c>
      <c r="D341" s="127" t="s">
        <v>168</v>
      </c>
      <c r="E341" s="68"/>
      <c r="F341" s="68"/>
      <c r="G341" s="27">
        <v>600</v>
      </c>
      <c r="H341" s="27">
        <v>600</v>
      </c>
      <c r="I341" s="27">
        <v>600</v>
      </c>
      <c r="J341" s="94">
        <v>0</v>
      </c>
      <c r="K341" s="27">
        <v>600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ht="25.5" hidden="1">
      <c r="A342" s="39"/>
      <c r="B342" s="40"/>
      <c r="C342" s="40" t="s">
        <v>144</v>
      </c>
      <c r="D342" s="127" t="s">
        <v>164</v>
      </c>
      <c r="E342" s="68"/>
      <c r="F342" s="68"/>
      <c r="G342" s="27">
        <v>4000</v>
      </c>
      <c r="H342" s="27">
        <v>4000</v>
      </c>
      <c r="I342" s="27">
        <v>4000</v>
      </c>
      <c r="J342" s="94">
        <v>0</v>
      </c>
      <c r="K342" s="27">
        <v>4000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0</v>
      </c>
      <c r="T342" s="94">
        <v>0</v>
      </c>
    </row>
    <row r="343" spans="1:20" s="109" customFormat="1" ht="25.5" hidden="1">
      <c r="A343" s="79"/>
      <c r="B343" s="80" t="s">
        <v>204</v>
      </c>
      <c r="C343" s="80"/>
      <c r="D343" s="126" t="s">
        <v>220</v>
      </c>
      <c r="E343" s="160"/>
      <c r="F343" s="160"/>
      <c r="G343" s="81">
        <f>SUM(G344)</f>
        <v>28150</v>
      </c>
      <c r="H343" s="81">
        <f aca="true" t="shared" si="40" ref="H343:T343">SUM(H344)</f>
        <v>28150</v>
      </c>
      <c r="I343" s="81">
        <f t="shared" si="40"/>
        <v>28150</v>
      </c>
      <c r="J343" s="81">
        <f t="shared" si="40"/>
        <v>0</v>
      </c>
      <c r="K343" s="81">
        <f t="shared" si="40"/>
        <v>28150</v>
      </c>
      <c r="L343" s="81">
        <f t="shared" si="40"/>
        <v>0</v>
      </c>
      <c r="M343" s="81">
        <f t="shared" si="40"/>
        <v>0</v>
      </c>
      <c r="N343" s="81">
        <f t="shared" si="40"/>
        <v>0</v>
      </c>
      <c r="O343" s="81">
        <f t="shared" si="40"/>
        <v>0</v>
      </c>
      <c r="P343" s="81">
        <f t="shared" si="40"/>
        <v>0</v>
      </c>
      <c r="Q343" s="81">
        <f t="shared" si="40"/>
        <v>0</v>
      </c>
      <c r="R343" s="81">
        <f t="shared" si="40"/>
        <v>0</v>
      </c>
      <c r="S343" s="81">
        <f t="shared" si="40"/>
        <v>0</v>
      </c>
      <c r="T343" s="81">
        <f t="shared" si="40"/>
        <v>0</v>
      </c>
    </row>
    <row r="344" spans="1:20" ht="19.5" customHeight="1" hidden="1">
      <c r="A344" s="39"/>
      <c r="B344" s="40"/>
      <c r="C344" s="40" t="s">
        <v>136</v>
      </c>
      <c r="D344" s="127" t="s">
        <v>127</v>
      </c>
      <c r="E344" s="68"/>
      <c r="F344" s="68"/>
      <c r="G344" s="27">
        <v>28150</v>
      </c>
      <c r="H344" s="94">
        <v>28150</v>
      </c>
      <c r="I344" s="94">
        <v>28150</v>
      </c>
      <c r="J344" s="94">
        <v>0</v>
      </c>
      <c r="K344" s="94">
        <v>28150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0</v>
      </c>
      <c r="S344" s="94">
        <v>0</v>
      </c>
      <c r="T344" s="94">
        <v>0</v>
      </c>
    </row>
    <row r="345" spans="1:20" s="109" customFormat="1" ht="19.5" customHeight="1" hidden="1">
      <c r="A345" s="79"/>
      <c r="B345" s="80">
        <v>80148</v>
      </c>
      <c r="C345" s="80"/>
      <c r="D345" s="126" t="s">
        <v>266</v>
      </c>
      <c r="E345" s="160">
        <f>SUM(E346:E354)</f>
        <v>0</v>
      </c>
      <c r="F345" s="160">
        <f>SUM(F346:F354)</f>
        <v>0</v>
      </c>
      <c r="G345" s="82">
        <f>SUM(G346:G354)</f>
        <v>118101</v>
      </c>
      <c r="H345" s="82">
        <f aca="true" t="shared" si="41" ref="H345:T345">SUM(H346:H354)</f>
        <v>118101</v>
      </c>
      <c r="I345" s="82">
        <f t="shared" si="41"/>
        <v>116701</v>
      </c>
      <c r="J345" s="82">
        <f t="shared" si="41"/>
        <v>103357</v>
      </c>
      <c r="K345" s="82">
        <f t="shared" si="41"/>
        <v>13344</v>
      </c>
      <c r="L345" s="82">
        <f t="shared" si="41"/>
        <v>0</v>
      </c>
      <c r="M345" s="82">
        <f t="shared" si="41"/>
        <v>1400</v>
      </c>
      <c r="N345" s="82">
        <f t="shared" si="41"/>
        <v>0</v>
      </c>
      <c r="O345" s="82">
        <f t="shared" si="41"/>
        <v>0</v>
      </c>
      <c r="P345" s="82">
        <f t="shared" si="41"/>
        <v>0</v>
      </c>
      <c r="Q345" s="82">
        <f t="shared" si="41"/>
        <v>0</v>
      </c>
      <c r="R345" s="82">
        <f t="shared" si="41"/>
        <v>0</v>
      </c>
      <c r="S345" s="82">
        <f t="shared" si="41"/>
        <v>0</v>
      </c>
      <c r="T345" s="82">
        <f t="shared" si="41"/>
        <v>0</v>
      </c>
    </row>
    <row r="346" spans="1:20" ht="25.5" hidden="1">
      <c r="A346" s="39"/>
      <c r="B346" s="40"/>
      <c r="C346" s="40" t="s">
        <v>138</v>
      </c>
      <c r="D346" s="127" t="s">
        <v>169</v>
      </c>
      <c r="E346" s="68"/>
      <c r="F346" s="68"/>
      <c r="G346" s="27">
        <v>1400</v>
      </c>
      <c r="H346" s="94">
        <v>1400</v>
      </c>
      <c r="I346" s="94">
        <v>0</v>
      </c>
      <c r="J346" s="94">
        <v>0</v>
      </c>
      <c r="K346" s="94">
        <v>0</v>
      </c>
      <c r="L346" s="94">
        <v>0</v>
      </c>
      <c r="M346" s="94">
        <v>1400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  <c r="S346" s="94">
        <v>0</v>
      </c>
      <c r="T346" s="94">
        <v>0</v>
      </c>
    </row>
    <row r="347" spans="1:20" ht="25.5" hidden="1">
      <c r="A347" s="39"/>
      <c r="B347" s="40"/>
      <c r="C347" s="40" t="s">
        <v>181</v>
      </c>
      <c r="D347" s="127" t="s">
        <v>156</v>
      </c>
      <c r="E347" s="68"/>
      <c r="F347" s="68"/>
      <c r="G347" s="27">
        <v>82080</v>
      </c>
      <c r="H347" s="27">
        <v>82080</v>
      </c>
      <c r="I347" s="27">
        <v>82080</v>
      </c>
      <c r="J347" s="27">
        <v>82080</v>
      </c>
      <c r="K347" s="94">
        <v>0</v>
      </c>
      <c r="L347" s="94">
        <v>0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0</v>
      </c>
      <c r="S347" s="94">
        <v>0</v>
      </c>
      <c r="T347" s="94">
        <v>0</v>
      </c>
    </row>
    <row r="348" spans="1:20" ht="19.5" customHeight="1" hidden="1">
      <c r="A348" s="39"/>
      <c r="B348" s="40"/>
      <c r="C348" s="40">
        <v>4040</v>
      </c>
      <c r="D348" s="127" t="s">
        <v>157</v>
      </c>
      <c r="E348" s="68"/>
      <c r="F348" s="68"/>
      <c r="G348" s="27">
        <v>6235</v>
      </c>
      <c r="H348" s="27">
        <v>6235</v>
      </c>
      <c r="I348" s="27">
        <v>6235</v>
      </c>
      <c r="J348" s="27">
        <v>6235</v>
      </c>
      <c r="K348" s="94">
        <v>0</v>
      </c>
      <c r="L348" s="94">
        <v>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 hidden="1">
      <c r="A349" s="39"/>
      <c r="B349" s="40"/>
      <c r="C349" s="40" t="s">
        <v>118</v>
      </c>
      <c r="D349" s="127" t="s">
        <v>123</v>
      </c>
      <c r="E349" s="68"/>
      <c r="F349" s="68"/>
      <c r="G349" s="27">
        <v>12984</v>
      </c>
      <c r="H349" s="27">
        <v>12984</v>
      </c>
      <c r="I349" s="27">
        <v>12984</v>
      </c>
      <c r="J349" s="27">
        <v>12984</v>
      </c>
      <c r="K349" s="94">
        <v>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119</v>
      </c>
      <c r="D350" s="127" t="s">
        <v>158</v>
      </c>
      <c r="E350" s="68"/>
      <c r="F350" s="68"/>
      <c r="G350" s="27">
        <v>2058</v>
      </c>
      <c r="H350" s="27">
        <v>2058</v>
      </c>
      <c r="I350" s="27">
        <v>2058</v>
      </c>
      <c r="J350" s="27">
        <v>2058</v>
      </c>
      <c r="K350" s="94">
        <v>0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19.5" customHeight="1" hidden="1">
      <c r="A351" s="39"/>
      <c r="B351" s="40"/>
      <c r="C351" s="40">
        <v>4260</v>
      </c>
      <c r="D351" s="127" t="s">
        <v>133</v>
      </c>
      <c r="E351" s="68"/>
      <c r="F351" s="68"/>
      <c r="G351" s="27">
        <v>8100</v>
      </c>
      <c r="H351" s="27">
        <v>8100</v>
      </c>
      <c r="I351" s="27">
        <v>8100</v>
      </c>
      <c r="J351" s="94">
        <v>0</v>
      </c>
      <c r="K351" s="27">
        <v>8100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ht="19.5" customHeight="1" hidden="1">
      <c r="A352" s="39"/>
      <c r="B352" s="40"/>
      <c r="C352" s="40">
        <v>4280</v>
      </c>
      <c r="D352" s="127" t="s">
        <v>159</v>
      </c>
      <c r="E352" s="68"/>
      <c r="F352" s="68"/>
      <c r="G352" s="27">
        <v>160</v>
      </c>
      <c r="H352" s="27">
        <v>160</v>
      </c>
      <c r="I352" s="27">
        <v>160</v>
      </c>
      <c r="J352" s="94">
        <v>0</v>
      </c>
      <c r="K352" s="27">
        <v>160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0</v>
      </c>
      <c r="S352" s="94">
        <v>0</v>
      </c>
      <c r="T352" s="94">
        <v>0</v>
      </c>
    </row>
    <row r="353" spans="1:20" ht="19.5" customHeight="1" hidden="1">
      <c r="A353" s="39"/>
      <c r="B353" s="40"/>
      <c r="C353" s="40" t="s">
        <v>207</v>
      </c>
      <c r="D353" s="127" t="s">
        <v>217</v>
      </c>
      <c r="E353" s="68"/>
      <c r="F353" s="68"/>
      <c r="G353" s="27">
        <v>4584</v>
      </c>
      <c r="H353" s="27">
        <v>4584</v>
      </c>
      <c r="I353" s="27">
        <v>4584</v>
      </c>
      <c r="J353" s="94">
        <v>0</v>
      </c>
      <c r="K353" s="27">
        <v>4584</v>
      </c>
      <c r="L353" s="9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25.5" customHeight="1" hidden="1">
      <c r="A354" s="39"/>
      <c r="B354" s="40"/>
      <c r="C354" s="40" t="s">
        <v>142</v>
      </c>
      <c r="D354" s="127" t="s">
        <v>219</v>
      </c>
      <c r="E354" s="68"/>
      <c r="F354" s="68"/>
      <c r="G354" s="27">
        <v>500</v>
      </c>
      <c r="H354" s="27">
        <v>500</v>
      </c>
      <c r="I354" s="27">
        <v>500</v>
      </c>
      <c r="J354" s="94">
        <v>0</v>
      </c>
      <c r="K354" s="27">
        <v>500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s="109" customFormat="1" ht="20.25" customHeight="1" hidden="1">
      <c r="A355" s="79"/>
      <c r="B355" s="80">
        <v>80195</v>
      </c>
      <c r="C355" s="80"/>
      <c r="D355" s="126" t="s">
        <v>9</v>
      </c>
      <c r="E355" s="160">
        <f>SUM(E356:E360)</f>
        <v>0</v>
      </c>
      <c r="F355" s="160">
        <f>SUM(F356:F360)</f>
        <v>0</v>
      </c>
      <c r="G355" s="81">
        <f>SUM(G356:G360)</f>
        <v>16845</v>
      </c>
      <c r="H355" s="81">
        <f aca="true" t="shared" si="42" ref="H355:T355">SUM(H356:H360)</f>
        <v>16845</v>
      </c>
      <c r="I355" s="81">
        <f t="shared" si="42"/>
        <v>8400</v>
      </c>
      <c r="J355" s="81">
        <f t="shared" si="42"/>
        <v>500</v>
      </c>
      <c r="K355" s="81">
        <f t="shared" si="42"/>
        <v>7900</v>
      </c>
      <c r="L355" s="81">
        <f t="shared" si="42"/>
        <v>0</v>
      </c>
      <c r="M355" s="81">
        <f t="shared" si="42"/>
        <v>8445</v>
      </c>
      <c r="N355" s="81">
        <f t="shared" si="42"/>
        <v>0</v>
      </c>
      <c r="O355" s="81">
        <f t="shared" si="42"/>
        <v>0</v>
      </c>
      <c r="P355" s="81">
        <f t="shared" si="42"/>
        <v>0</v>
      </c>
      <c r="Q355" s="81">
        <f t="shared" si="42"/>
        <v>0</v>
      </c>
      <c r="R355" s="81">
        <f t="shared" si="42"/>
        <v>0</v>
      </c>
      <c r="S355" s="81">
        <f t="shared" si="42"/>
        <v>0</v>
      </c>
      <c r="T355" s="81">
        <f t="shared" si="42"/>
        <v>0</v>
      </c>
    </row>
    <row r="356" spans="1:20" ht="25.5" hidden="1">
      <c r="A356" s="39"/>
      <c r="B356" s="40"/>
      <c r="C356" s="40">
        <v>3020</v>
      </c>
      <c r="D356" s="127" t="s">
        <v>169</v>
      </c>
      <c r="E356" s="68"/>
      <c r="F356" s="68"/>
      <c r="G356" s="27">
        <v>8445</v>
      </c>
      <c r="H356" s="94">
        <v>8445</v>
      </c>
      <c r="I356" s="94">
        <v>0</v>
      </c>
      <c r="J356" s="94">
        <v>0</v>
      </c>
      <c r="K356" s="94">
        <v>0</v>
      </c>
      <c r="L356" s="94">
        <v>0</v>
      </c>
      <c r="M356" s="94">
        <v>8445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19.5" customHeight="1" hidden="1">
      <c r="A357" s="39"/>
      <c r="B357" s="40"/>
      <c r="C357" s="40" t="s">
        <v>120</v>
      </c>
      <c r="D357" s="127" t="s">
        <v>124</v>
      </c>
      <c r="E357" s="68"/>
      <c r="F357" s="68"/>
      <c r="G357" s="38">
        <v>500</v>
      </c>
      <c r="H357" s="94">
        <v>500</v>
      </c>
      <c r="I357" s="94">
        <v>500</v>
      </c>
      <c r="J357" s="94">
        <v>500</v>
      </c>
      <c r="K357" s="94">
        <v>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19.5" customHeight="1" hidden="1">
      <c r="A358" s="39"/>
      <c r="B358" s="40"/>
      <c r="C358" s="40" t="s">
        <v>139</v>
      </c>
      <c r="D358" s="127" t="s">
        <v>125</v>
      </c>
      <c r="E358" s="68"/>
      <c r="F358" s="68"/>
      <c r="G358" s="27">
        <v>1500</v>
      </c>
      <c r="H358" s="94">
        <v>1500</v>
      </c>
      <c r="I358" s="94">
        <v>1500</v>
      </c>
      <c r="J358" s="94">
        <v>0</v>
      </c>
      <c r="K358" s="94">
        <v>1500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</row>
    <row r="359" spans="1:20" ht="19.5" customHeight="1" hidden="1">
      <c r="A359" s="39"/>
      <c r="B359" s="40"/>
      <c r="C359" s="40" t="s">
        <v>136</v>
      </c>
      <c r="D359" s="127" t="s">
        <v>127</v>
      </c>
      <c r="E359" s="68"/>
      <c r="F359" s="68"/>
      <c r="G359" s="27">
        <v>6200</v>
      </c>
      <c r="H359" s="94">
        <v>6200</v>
      </c>
      <c r="I359" s="94">
        <v>6200</v>
      </c>
      <c r="J359" s="94">
        <v>0</v>
      </c>
      <c r="K359" s="94">
        <v>6200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</row>
    <row r="360" spans="1:20" ht="38.25" hidden="1">
      <c r="A360" s="39"/>
      <c r="B360" s="40"/>
      <c r="C360" s="40">
        <v>4740</v>
      </c>
      <c r="D360" s="127" t="s">
        <v>163</v>
      </c>
      <c r="E360" s="68"/>
      <c r="F360" s="68"/>
      <c r="G360" s="27">
        <v>200</v>
      </c>
      <c r="H360" s="94">
        <v>200</v>
      </c>
      <c r="I360" s="94">
        <v>200</v>
      </c>
      <c r="J360" s="94">
        <v>0</v>
      </c>
      <c r="K360" s="94">
        <v>200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  <c r="S360" s="94">
        <v>0</v>
      </c>
      <c r="T360" s="94">
        <v>0</v>
      </c>
    </row>
    <row r="361" spans="1:20" ht="12.75">
      <c r="A361" s="52"/>
      <c r="B361" s="58"/>
      <c r="C361" s="58"/>
      <c r="D361" s="328"/>
      <c r="E361" s="328"/>
      <c r="F361" s="328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7"/>
    </row>
    <row r="362" spans="1:20" ht="19.5" customHeight="1">
      <c r="A362" s="35">
        <v>851</v>
      </c>
      <c r="B362" s="36"/>
      <c r="C362" s="36"/>
      <c r="D362" s="125" t="s">
        <v>226</v>
      </c>
      <c r="E362" s="72">
        <f>E363+E366+E383</f>
        <v>2335</v>
      </c>
      <c r="F362" s="72">
        <f>F363+F366+F383</f>
        <v>2335</v>
      </c>
      <c r="G362" s="37">
        <f aca="true" t="shared" si="43" ref="G362:T362">G363+G366+G383</f>
        <v>155060</v>
      </c>
      <c r="H362" s="37">
        <f t="shared" si="43"/>
        <v>155060</v>
      </c>
      <c r="I362" s="37">
        <f t="shared" si="43"/>
        <v>152730</v>
      </c>
      <c r="J362" s="37">
        <f t="shared" si="43"/>
        <v>48335</v>
      </c>
      <c r="K362" s="37">
        <f t="shared" si="43"/>
        <v>104395</v>
      </c>
      <c r="L362" s="37">
        <f t="shared" si="43"/>
        <v>2330</v>
      </c>
      <c r="M362" s="37">
        <f t="shared" si="43"/>
        <v>0</v>
      </c>
      <c r="N362" s="37">
        <f t="shared" si="43"/>
        <v>0</v>
      </c>
      <c r="O362" s="37">
        <f t="shared" si="43"/>
        <v>0</v>
      </c>
      <c r="P362" s="37">
        <f t="shared" si="43"/>
        <v>0</v>
      </c>
      <c r="Q362" s="37">
        <f t="shared" si="43"/>
        <v>0</v>
      </c>
      <c r="R362" s="37">
        <f t="shared" si="43"/>
        <v>0</v>
      </c>
      <c r="S362" s="37">
        <f t="shared" si="43"/>
        <v>0</v>
      </c>
      <c r="T362" s="37">
        <f t="shared" si="43"/>
        <v>0</v>
      </c>
    </row>
    <row r="363" spans="1:20" s="109" customFormat="1" ht="19.5" customHeight="1" hidden="1">
      <c r="A363" s="79"/>
      <c r="B363" s="80" t="s">
        <v>221</v>
      </c>
      <c r="C363" s="80"/>
      <c r="D363" s="126" t="s">
        <v>227</v>
      </c>
      <c r="E363" s="160">
        <f>E364+E365</f>
        <v>0</v>
      </c>
      <c r="F363" s="160">
        <f aca="true" t="shared" si="44" ref="F363:T363">F364+F365</f>
        <v>0</v>
      </c>
      <c r="G363" s="160">
        <f t="shared" si="44"/>
        <v>5000</v>
      </c>
      <c r="H363" s="160">
        <f t="shared" si="44"/>
        <v>5000</v>
      </c>
      <c r="I363" s="160">
        <f t="shared" si="44"/>
        <v>5000</v>
      </c>
      <c r="J363" s="160">
        <f t="shared" si="44"/>
        <v>0</v>
      </c>
      <c r="K363" s="160">
        <f t="shared" si="44"/>
        <v>5000</v>
      </c>
      <c r="L363" s="160">
        <f t="shared" si="44"/>
        <v>0</v>
      </c>
      <c r="M363" s="160">
        <f t="shared" si="44"/>
        <v>0</v>
      </c>
      <c r="N363" s="160">
        <f t="shared" si="44"/>
        <v>0</v>
      </c>
      <c r="O363" s="160">
        <f t="shared" si="44"/>
        <v>0</v>
      </c>
      <c r="P363" s="160">
        <f t="shared" si="44"/>
        <v>0</v>
      </c>
      <c r="Q363" s="160">
        <f t="shared" si="44"/>
        <v>0</v>
      </c>
      <c r="R363" s="160">
        <f t="shared" si="44"/>
        <v>0</v>
      </c>
      <c r="S363" s="160">
        <f t="shared" si="44"/>
        <v>0</v>
      </c>
      <c r="T363" s="160">
        <f t="shared" si="44"/>
        <v>0</v>
      </c>
    </row>
    <row r="364" spans="1:20" ht="19.5" customHeight="1" hidden="1">
      <c r="A364" s="49"/>
      <c r="B364" s="50"/>
      <c r="C364" s="50">
        <v>4210</v>
      </c>
      <c r="D364" s="130" t="s">
        <v>125</v>
      </c>
      <c r="E364" s="73"/>
      <c r="F364" s="73"/>
      <c r="G364" s="47">
        <v>2500</v>
      </c>
      <c r="H364" s="47">
        <v>2500</v>
      </c>
      <c r="I364" s="47">
        <v>2500</v>
      </c>
      <c r="J364" s="47">
        <v>0</v>
      </c>
      <c r="K364" s="47">
        <v>2500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</row>
    <row r="365" spans="1:20" ht="19.5" customHeight="1" hidden="1">
      <c r="A365" s="39"/>
      <c r="B365" s="40"/>
      <c r="C365" s="40" t="s">
        <v>136</v>
      </c>
      <c r="D365" s="127" t="s">
        <v>127</v>
      </c>
      <c r="E365" s="68"/>
      <c r="F365" s="68"/>
      <c r="G365" s="27">
        <v>2500</v>
      </c>
      <c r="H365" s="100">
        <v>2500</v>
      </c>
      <c r="I365" s="100">
        <v>2500</v>
      </c>
      <c r="J365" s="100">
        <v>0</v>
      </c>
      <c r="K365" s="100">
        <v>2500</v>
      </c>
      <c r="L365" s="100">
        <v>0</v>
      </c>
      <c r="M365" s="100">
        <v>0</v>
      </c>
      <c r="N365" s="100">
        <v>0</v>
      </c>
      <c r="O365" s="100">
        <v>0</v>
      </c>
      <c r="P365" s="100">
        <v>0</v>
      </c>
      <c r="Q365" s="100">
        <v>0</v>
      </c>
      <c r="R365" s="100">
        <v>0</v>
      </c>
      <c r="S365" s="100">
        <v>0</v>
      </c>
      <c r="T365" s="100">
        <v>0</v>
      </c>
    </row>
    <row r="366" spans="1:20" s="109" customFormat="1" ht="19.5" customHeight="1">
      <c r="A366" s="79"/>
      <c r="B366" s="80">
        <v>85154</v>
      </c>
      <c r="C366" s="80"/>
      <c r="D366" s="126" t="s">
        <v>228</v>
      </c>
      <c r="E366" s="160">
        <f>SUM(E367:E382)</f>
        <v>2335</v>
      </c>
      <c r="F366" s="160">
        <f>SUM(F367:F382)</f>
        <v>2335</v>
      </c>
      <c r="G366" s="82">
        <f>SUM(G367:G382)</f>
        <v>148560</v>
      </c>
      <c r="H366" s="82">
        <f aca="true" t="shared" si="45" ref="H366:T366">SUM(H367:H382)</f>
        <v>148560</v>
      </c>
      <c r="I366" s="82">
        <f t="shared" si="45"/>
        <v>147730</v>
      </c>
      <c r="J366" s="82">
        <f t="shared" si="45"/>
        <v>48335</v>
      </c>
      <c r="K366" s="82">
        <f t="shared" si="45"/>
        <v>99395</v>
      </c>
      <c r="L366" s="82">
        <f t="shared" si="45"/>
        <v>830</v>
      </c>
      <c r="M366" s="82">
        <f t="shared" si="45"/>
        <v>0</v>
      </c>
      <c r="N366" s="82">
        <f t="shared" si="45"/>
        <v>0</v>
      </c>
      <c r="O366" s="82">
        <f t="shared" si="45"/>
        <v>0</v>
      </c>
      <c r="P366" s="82">
        <f t="shared" si="45"/>
        <v>0</v>
      </c>
      <c r="Q366" s="82">
        <f t="shared" si="45"/>
        <v>0</v>
      </c>
      <c r="R366" s="82">
        <f t="shared" si="45"/>
        <v>0</v>
      </c>
      <c r="S366" s="82">
        <f t="shared" si="45"/>
        <v>0</v>
      </c>
      <c r="T366" s="82">
        <f t="shared" si="45"/>
        <v>0</v>
      </c>
    </row>
    <row r="367" spans="1:20" ht="51" hidden="1">
      <c r="A367" s="39"/>
      <c r="B367" s="40"/>
      <c r="C367" s="40">
        <v>2330</v>
      </c>
      <c r="D367" s="127" t="s">
        <v>306</v>
      </c>
      <c r="E367" s="68"/>
      <c r="F367" s="68"/>
      <c r="G367" s="27">
        <v>830</v>
      </c>
      <c r="H367" s="94">
        <v>830</v>
      </c>
      <c r="I367" s="94">
        <v>0</v>
      </c>
      <c r="J367" s="94">
        <v>0</v>
      </c>
      <c r="K367" s="94">
        <v>0</v>
      </c>
      <c r="L367" s="94">
        <v>830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</row>
    <row r="368" spans="1:20" ht="19.5" customHeight="1">
      <c r="A368" s="39"/>
      <c r="B368" s="40"/>
      <c r="C368" s="40">
        <v>4110</v>
      </c>
      <c r="D368" s="127" t="s">
        <v>123</v>
      </c>
      <c r="E368" s="68">
        <v>35</v>
      </c>
      <c r="F368" s="68"/>
      <c r="G368" s="27">
        <v>2835</v>
      </c>
      <c r="H368" s="94">
        <v>2835</v>
      </c>
      <c r="I368" s="94">
        <v>2835</v>
      </c>
      <c r="J368" s="94">
        <v>2835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</row>
    <row r="369" spans="1:20" ht="19.5" customHeight="1">
      <c r="A369" s="39"/>
      <c r="B369" s="40"/>
      <c r="C369" s="40" t="s">
        <v>120</v>
      </c>
      <c r="D369" s="127" t="s">
        <v>124</v>
      </c>
      <c r="E369" s="68">
        <v>2300</v>
      </c>
      <c r="F369" s="68"/>
      <c r="G369" s="27">
        <v>45500</v>
      </c>
      <c r="H369" s="94">
        <v>45500</v>
      </c>
      <c r="I369" s="94">
        <v>45500</v>
      </c>
      <c r="J369" s="94">
        <v>45500</v>
      </c>
      <c r="K369" s="94">
        <v>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ht="19.5" customHeight="1">
      <c r="A370" s="39"/>
      <c r="B370" s="40"/>
      <c r="C370" s="40">
        <v>4210</v>
      </c>
      <c r="D370" s="127" t="s">
        <v>125</v>
      </c>
      <c r="E370" s="68"/>
      <c r="F370" s="68">
        <v>2000</v>
      </c>
      <c r="G370" s="27">
        <v>62560</v>
      </c>
      <c r="H370" s="27">
        <v>62560</v>
      </c>
      <c r="I370" s="27">
        <v>62560</v>
      </c>
      <c r="J370" s="94">
        <v>0</v>
      </c>
      <c r="K370" s="27">
        <v>62560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</row>
    <row r="371" spans="1:20" ht="19.5" customHeight="1">
      <c r="A371" s="39"/>
      <c r="B371" s="40"/>
      <c r="C371" s="40">
        <v>4220</v>
      </c>
      <c r="D371" s="127" t="s">
        <v>214</v>
      </c>
      <c r="E371" s="68"/>
      <c r="F371" s="68">
        <v>300</v>
      </c>
      <c r="G371" s="27">
        <v>4600</v>
      </c>
      <c r="H371" s="27">
        <v>4600</v>
      </c>
      <c r="I371" s="27">
        <v>4600</v>
      </c>
      <c r="J371" s="94">
        <v>0</v>
      </c>
      <c r="K371" s="27">
        <v>4600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25.5" hidden="1">
      <c r="A372" s="39"/>
      <c r="B372" s="40"/>
      <c r="C372" s="40" t="s">
        <v>148</v>
      </c>
      <c r="D372" s="127" t="s">
        <v>216</v>
      </c>
      <c r="E372" s="68"/>
      <c r="F372" s="68"/>
      <c r="G372" s="27">
        <v>400</v>
      </c>
      <c r="H372" s="27">
        <v>400</v>
      </c>
      <c r="I372" s="27">
        <v>400</v>
      </c>
      <c r="J372" s="94">
        <v>0</v>
      </c>
      <c r="K372" s="27">
        <v>400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19.5" customHeight="1" hidden="1">
      <c r="A373" s="39"/>
      <c r="B373" s="40"/>
      <c r="C373" s="40" t="s">
        <v>130</v>
      </c>
      <c r="D373" s="127" t="s">
        <v>133</v>
      </c>
      <c r="E373" s="68"/>
      <c r="F373" s="68"/>
      <c r="G373" s="27">
        <v>200</v>
      </c>
      <c r="H373" s="27">
        <v>200</v>
      </c>
      <c r="I373" s="27">
        <v>200</v>
      </c>
      <c r="J373" s="94">
        <v>0</v>
      </c>
      <c r="K373" s="27">
        <v>200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19.5" customHeight="1" hidden="1">
      <c r="A374" s="39"/>
      <c r="B374" s="40"/>
      <c r="C374" s="40">
        <v>4270</v>
      </c>
      <c r="D374" s="127" t="s">
        <v>126</v>
      </c>
      <c r="E374" s="68"/>
      <c r="F374" s="68"/>
      <c r="G374" s="27">
        <v>3100</v>
      </c>
      <c r="H374" s="27">
        <v>3100</v>
      </c>
      <c r="I374" s="27">
        <v>3100</v>
      </c>
      <c r="J374" s="94">
        <v>0</v>
      </c>
      <c r="K374" s="27">
        <v>3100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 hidden="1">
      <c r="A375" s="39"/>
      <c r="B375" s="40"/>
      <c r="C375" s="40">
        <v>4300</v>
      </c>
      <c r="D375" s="127" t="s">
        <v>127</v>
      </c>
      <c r="E375" s="68"/>
      <c r="F375" s="68"/>
      <c r="G375" s="27">
        <v>25100</v>
      </c>
      <c r="H375" s="27">
        <v>25100</v>
      </c>
      <c r="I375" s="27">
        <v>25100</v>
      </c>
      <c r="J375" s="94">
        <v>0</v>
      </c>
      <c r="K375" s="27">
        <v>25100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43.5" customHeight="1" hidden="1">
      <c r="A376" s="39"/>
      <c r="B376" s="40"/>
      <c r="C376" s="40" t="s">
        <v>150</v>
      </c>
      <c r="D376" s="132" t="s">
        <v>441</v>
      </c>
      <c r="E376" s="68"/>
      <c r="F376" s="68"/>
      <c r="G376" s="27">
        <v>1600</v>
      </c>
      <c r="H376" s="27">
        <v>1600</v>
      </c>
      <c r="I376" s="27">
        <v>1600</v>
      </c>
      <c r="J376" s="94">
        <v>0</v>
      </c>
      <c r="K376" s="27">
        <v>1600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25.5" hidden="1">
      <c r="A377" s="39"/>
      <c r="B377" s="40"/>
      <c r="C377" s="40">
        <v>4390</v>
      </c>
      <c r="D377" s="127" t="s">
        <v>267</v>
      </c>
      <c r="E377" s="68"/>
      <c r="F377" s="68"/>
      <c r="G377" s="27">
        <v>0</v>
      </c>
      <c r="H377" s="27">
        <v>0</v>
      </c>
      <c r="I377" s="27">
        <v>0</v>
      </c>
      <c r="J377" s="94">
        <v>0</v>
      </c>
      <c r="K377" s="27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19.5" customHeight="1" hidden="1">
      <c r="A378" s="39"/>
      <c r="B378" s="40"/>
      <c r="C378" s="40">
        <v>4410</v>
      </c>
      <c r="D378" s="127" t="s">
        <v>160</v>
      </c>
      <c r="E378" s="68"/>
      <c r="F378" s="68"/>
      <c r="G378" s="27">
        <v>0</v>
      </c>
      <c r="H378" s="27">
        <v>0</v>
      </c>
      <c r="I378" s="27">
        <v>0</v>
      </c>
      <c r="J378" s="94">
        <v>0</v>
      </c>
      <c r="K378" s="27">
        <v>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19.5" customHeight="1" hidden="1">
      <c r="A379" s="39"/>
      <c r="B379" s="40"/>
      <c r="C379" s="40">
        <v>4430</v>
      </c>
      <c r="D379" s="127" t="s">
        <v>128</v>
      </c>
      <c r="E379" s="68"/>
      <c r="F379" s="68"/>
      <c r="G379" s="27">
        <v>370</v>
      </c>
      <c r="H379" s="27">
        <v>370</v>
      </c>
      <c r="I379" s="27">
        <v>370</v>
      </c>
      <c r="J379" s="94">
        <v>0</v>
      </c>
      <c r="K379" s="27">
        <v>370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5.5" hidden="1">
      <c r="A380" s="39"/>
      <c r="B380" s="40"/>
      <c r="C380" s="40">
        <v>4610</v>
      </c>
      <c r="D380" s="127" t="s">
        <v>134</v>
      </c>
      <c r="E380" s="68"/>
      <c r="F380" s="68"/>
      <c r="G380" s="27">
        <v>600</v>
      </c>
      <c r="H380" s="27">
        <v>600</v>
      </c>
      <c r="I380" s="27">
        <v>600</v>
      </c>
      <c r="J380" s="94">
        <v>0</v>
      </c>
      <c r="K380" s="27">
        <v>600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0</v>
      </c>
      <c r="S380" s="94">
        <v>0</v>
      </c>
      <c r="T380" s="94">
        <v>0</v>
      </c>
    </row>
    <row r="381" spans="1:20" ht="25.5" customHeight="1" hidden="1">
      <c r="A381" s="39"/>
      <c r="B381" s="40"/>
      <c r="C381" s="40">
        <v>4740</v>
      </c>
      <c r="D381" s="127" t="s">
        <v>356</v>
      </c>
      <c r="E381" s="68"/>
      <c r="F381" s="68"/>
      <c r="G381" s="27">
        <v>500</v>
      </c>
      <c r="H381" s="27">
        <v>500</v>
      </c>
      <c r="I381" s="27">
        <v>500</v>
      </c>
      <c r="J381" s="94">
        <v>0</v>
      </c>
      <c r="K381" s="27">
        <v>500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25.5">
      <c r="A382" s="39"/>
      <c r="B382" s="40"/>
      <c r="C382" s="40">
        <v>4750</v>
      </c>
      <c r="D382" s="127" t="s">
        <v>268</v>
      </c>
      <c r="E382" s="68"/>
      <c r="F382" s="68">
        <v>35</v>
      </c>
      <c r="G382" s="27">
        <v>365</v>
      </c>
      <c r="H382" s="27">
        <v>365</v>
      </c>
      <c r="I382" s="27">
        <v>365</v>
      </c>
      <c r="J382" s="94">
        <v>0</v>
      </c>
      <c r="K382" s="27">
        <v>365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</row>
    <row r="383" spans="1:20" ht="20.25" customHeight="1" hidden="1">
      <c r="A383" s="39"/>
      <c r="B383" s="40">
        <v>85158</v>
      </c>
      <c r="C383" s="40"/>
      <c r="D383" s="127" t="s">
        <v>293</v>
      </c>
      <c r="E383" s="68"/>
      <c r="F383" s="68"/>
      <c r="G383" s="27">
        <f>G384</f>
        <v>1500</v>
      </c>
      <c r="H383" s="27">
        <f aca="true" t="shared" si="46" ref="H383:T383">H384</f>
        <v>1500</v>
      </c>
      <c r="I383" s="27">
        <f t="shared" si="46"/>
        <v>0</v>
      </c>
      <c r="J383" s="27">
        <f t="shared" si="46"/>
        <v>0</v>
      </c>
      <c r="K383" s="27">
        <f t="shared" si="46"/>
        <v>0</v>
      </c>
      <c r="L383" s="27">
        <f t="shared" si="46"/>
        <v>1500</v>
      </c>
      <c r="M383" s="27">
        <f t="shared" si="46"/>
        <v>0</v>
      </c>
      <c r="N383" s="27">
        <f t="shared" si="46"/>
        <v>0</v>
      </c>
      <c r="O383" s="27">
        <f t="shared" si="46"/>
        <v>0</v>
      </c>
      <c r="P383" s="27">
        <f t="shared" si="46"/>
        <v>0</v>
      </c>
      <c r="Q383" s="27">
        <f t="shared" si="46"/>
        <v>0</v>
      </c>
      <c r="R383" s="27">
        <f t="shared" si="46"/>
        <v>0</v>
      </c>
      <c r="S383" s="27">
        <f t="shared" si="46"/>
        <v>0</v>
      </c>
      <c r="T383" s="27">
        <f t="shared" si="46"/>
        <v>0</v>
      </c>
    </row>
    <row r="384" spans="1:20" ht="38.25" hidden="1">
      <c r="A384" s="39"/>
      <c r="B384" s="40"/>
      <c r="C384" s="40" t="s">
        <v>224</v>
      </c>
      <c r="D384" s="127" t="s">
        <v>229</v>
      </c>
      <c r="E384" s="68"/>
      <c r="F384" s="68"/>
      <c r="G384" s="27">
        <v>1500</v>
      </c>
      <c r="H384" s="94">
        <v>1500</v>
      </c>
      <c r="I384" s="94">
        <v>0</v>
      </c>
      <c r="J384" s="94">
        <v>0</v>
      </c>
      <c r="K384" s="94">
        <v>0</v>
      </c>
      <c r="L384" s="94">
        <v>1500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0</v>
      </c>
      <c r="S384" s="94">
        <v>0</v>
      </c>
      <c r="T384" s="94">
        <v>0</v>
      </c>
    </row>
    <row r="385" spans="1:20" ht="12.75">
      <c r="A385" s="52"/>
      <c r="B385" s="58"/>
      <c r="C385" s="58"/>
      <c r="D385" s="133"/>
      <c r="E385" s="168"/>
      <c r="F385" s="168"/>
      <c r="G385" s="329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1"/>
    </row>
    <row r="386" spans="1:20" ht="19.5" customHeight="1">
      <c r="A386" s="35" t="s">
        <v>78</v>
      </c>
      <c r="B386" s="36"/>
      <c r="C386" s="36"/>
      <c r="D386" s="125" t="s">
        <v>230</v>
      </c>
      <c r="E386" s="72">
        <f>SUM(E387,E389,E407,E409,E412,E414,E416,E436,E441,E452)</f>
        <v>4236</v>
      </c>
      <c r="F386" s="72">
        <f>SUM(F387,F389,F407,F409,F412,F414,F416,F436,F441,F452)</f>
        <v>1780</v>
      </c>
      <c r="G386" s="37">
        <f aca="true" t="shared" si="47" ref="G386:T386">G387+G389+G407+G409+G412+G414+G416+G436+G441+G452</f>
        <v>4068235</v>
      </c>
      <c r="H386" s="37">
        <f t="shared" si="47"/>
        <v>4068235</v>
      </c>
      <c r="I386" s="37">
        <f t="shared" si="47"/>
        <v>653454</v>
      </c>
      <c r="J386" s="37">
        <f t="shared" si="47"/>
        <v>540097</v>
      </c>
      <c r="K386" s="37">
        <f t="shared" si="47"/>
        <v>113357</v>
      </c>
      <c r="L386" s="37">
        <f t="shared" si="47"/>
        <v>4000</v>
      </c>
      <c r="M386" s="37">
        <f t="shared" si="47"/>
        <v>3410781</v>
      </c>
      <c r="N386" s="37">
        <f t="shared" si="47"/>
        <v>0</v>
      </c>
      <c r="O386" s="37">
        <f t="shared" si="47"/>
        <v>0</v>
      </c>
      <c r="P386" s="37">
        <f t="shared" si="47"/>
        <v>0</v>
      </c>
      <c r="Q386" s="37">
        <f t="shared" si="47"/>
        <v>0</v>
      </c>
      <c r="R386" s="37">
        <f t="shared" si="47"/>
        <v>0</v>
      </c>
      <c r="S386" s="37">
        <f t="shared" si="47"/>
        <v>0</v>
      </c>
      <c r="T386" s="37">
        <f t="shared" si="47"/>
        <v>0</v>
      </c>
    </row>
    <row r="387" spans="1:20" s="109" customFormat="1" ht="19.5" customHeight="1" hidden="1">
      <c r="A387" s="79"/>
      <c r="B387" s="80" t="s">
        <v>222</v>
      </c>
      <c r="C387" s="80"/>
      <c r="D387" s="126" t="s">
        <v>231</v>
      </c>
      <c r="E387" s="160"/>
      <c r="F387" s="160"/>
      <c r="G387" s="82">
        <f>G388</f>
        <v>49900</v>
      </c>
      <c r="H387" s="82">
        <f aca="true" t="shared" si="48" ref="H387:T387">H388</f>
        <v>49900</v>
      </c>
      <c r="I387" s="82">
        <f t="shared" si="48"/>
        <v>49900</v>
      </c>
      <c r="J387" s="82">
        <f t="shared" si="48"/>
        <v>0</v>
      </c>
      <c r="K387" s="82">
        <f t="shared" si="48"/>
        <v>49900</v>
      </c>
      <c r="L387" s="82">
        <f t="shared" si="48"/>
        <v>0</v>
      </c>
      <c r="M387" s="82">
        <f t="shared" si="48"/>
        <v>0</v>
      </c>
      <c r="N387" s="82">
        <f t="shared" si="48"/>
        <v>0</v>
      </c>
      <c r="O387" s="82">
        <f t="shared" si="48"/>
        <v>0</v>
      </c>
      <c r="P387" s="82">
        <f t="shared" si="48"/>
        <v>0</v>
      </c>
      <c r="Q387" s="82">
        <f t="shared" si="48"/>
        <v>0</v>
      </c>
      <c r="R387" s="82">
        <f t="shared" si="48"/>
        <v>0</v>
      </c>
      <c r="S387" s="82">
        <f t="shared" si="48"/>
        <v>0</v>
      </c>
      <c r="T387" s="82">
        <f t="shared" si="48"/>
        <v>0</v>
      </c>
    </row>
    <row r="388" spans="1:20" ht="19.5" customHeight="1" hidden="1">
      <c r="A388" s="39"/>
      <c r="B388" s="40"/>
      <c r="C388" s="40" t="s">
        <v>225</v>
      </c>
      <c r="D388" s="127" t="s">
        <v>232</v>
      </c>
      <c r="E388" s="68"/>
      <c r="F388" s="68"/>
      <c r="G388" s="27">
        <v>49900</v>
      </c>
      <c r="H388" s="94">
        <v>49900</v>
      </c>
      <c r="I388" s="94">
        <v>49900</v>
      </c>
      <c r="J388" s="94">
        <v>0</v>
      </c>
      <c r="K388" s="94">
        <v>49900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s="109" customFormat="1" ht="51.75" customHeight="1" hidden="1">
      <c r="A389" s="79"/>
      <c r="B389" s="80" t="s">
        <v>77</v>
      </c>
      <c r="C389" s="80"/>
      <c r="D389" s="126" t="s">
        <v>357</v>
      </c>
      <c r="E389" s="160">
        <f>SUM(E390:E406)</f>
        <v>0</v>
      </c>
      <c r="F389" s="160">
        <f>SUM(F390:F406)</f>
        <v>0</v>
      </c>
      <c r="G389" s="81">
        <f>SUM(G390:G406)</f>
        <v>2846076</v>
      </c>
      <c r="H389" s="81">
        <f aca="true" t="shared" si="49" ref="H389:T389">SUM(H390:H406)</f>
        <v>2846076</v>
      </c>
      <c r="I389" s="81">
        <f t="shared" si="49"/>
        <v>176656</v>
      </c>
      <c r="J389" s="81">
        <f t="shared" si="49"/>
        <v>166332</v>
      </c>
      <c r="K389" s="81">
        <f t="shared" si="49"/>
        <v>10324</v>
      </c>
      <c r="L389" s="81">
        <f t="shared" si="49"/>
        <v>4000</v>
      </c>
      <c r="M389" s="81">
        <f t="shared" si="49"/>
        <v>2665420</v>
      </c>
      <c r="N389" s="81">
        <f t="shared" si="49"/>
        <v>0</v>
      </c>
      <c r="O389" s="81">
        <f t="shared" si="49"/>
        <v>0</v>
      </c>
      <c r="P389" s="81">
        <f t="shared" si="49"/>
        <v>0</v>
      </c>
      <c r="Q389" s="81">
        <f t="shared" si="49"/>
        <v>0</v>
      </c>
      <c r="R389" s="81">
        <f t="shared" si="49"/>
        <v>0</v>
      </c>
      <c r="S389" s="81">
        <f t="shared" si="49"/>
        <v>0</v>
      </c>
      <c r="T389" s="81">
        <f t="shared" si="49"/>
        <v>0</v>
      </c>
    </row>
    <row r="390" spans="1:20" ht="38.25" hidden="1">
      <c r="A390" s="39"/>
      <c r="B390" s="40"/>
      <c r="C390" s="40">
        <v>2910</v>
      </c>
      <c r="D390" s="202" t="s">
        <v>390</v>
      </c>
      <c r="E390" s="68"/>
      <c r="F390" s="68"/>
      <c r="G390" s="27">
        <v>4000</v>
      </c>
      <c r="H390" s="94">
        <v>4000</v>
      </c>
      <c r="I390" s="94">
        <v>0</v>
      </c>
      <c r="J390" s="94">
        <v>0</v>
      </c>
      <c r="K390" s="94">
        <v>0</v>
      </c>
      <c r="L390" s="94">
        <v>4000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25.5" hidden="1">
      <c r="A391" s="39"/>
      <c r="B391" s="40"/>
      <c r="C391" s="40">
        <v>3020</v>
      </c>
      <c r="D391" s="127" t="s">
        <v>296</v>
      </c>
      <c r="E391" s="68"/>
      <c r="F391" s="68"/>
      <c r="G391" s="27">
        <v>300</v>
      </c>
      <c r="H391" s="94">
        <v>300</v>
      </c>
      <c r="I391" s="94">
        <v>0</v>
      </c>
      <c r="J391" s="94">
        <v>0</v>
      </c>
      <c r="K391" s="94">
        <v>0</v>
      </c>
      <c r="L391" s="94">
        <v>0</v>
      </c>
      <c r="M391" s="94">
        <v>300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ht="19.5" customHeight="1" hidden="1">
      <c r="A392" s="39"/>
      <c r="B392" s="40"/>
      <c r="C392" s="40" t="s">
        <v>205</v>
      </c>
      <c r="D392" s="127" t="s">
        <v>208</v>
      </c>
      <c r="E392" s="68"/>
      <c r="F392" s="68"/>
      <c r="G392" s="27">
        <v>2665120</v>
      </c>
      <c r="H392" s="27">
        <v>2665120</v>
      </c>
      <c r="I392" s="27">
        <v>0</v>
      </c>
      <c r="J392" s="94">
        <v>0</v>
      </c>
      <c r="K392" s="94">
        <v>0</v>
      </c>
      <c r="L392" s="94">
        <v>0</v>
      </c>
      <c r="M392" s="94">
        <v>2665120</v>
      </c>
      <c r="N392" s="94">
        <v>0</v>
      </c>
      <c r="O392" s="94">
        <v>0</v>
      </c>
      <c r="P392" s="94">
        <v>0</v>
      </c>
      <c r="Q392" s="94">
        <v>0</v>
      </c>
      <c r="R392" s="94">
        <v>0</v>
      </c>
      <c r="S392" s="94">
        <v>0</v>
      </c>
      <c r="T392" s="94">
        <v>0</v>
      </c>
    </row>
    <row r="393" spans="1:20" ht="25.5" hidden="1">
      <c r="A393" s="39"/>
      <c r="B393" s="40"/>
      <c r="C393" s="40" t="s">
        <v>181</v>
      </c>
      <c r="D393" s="127" t="s">
        <v>156</v>
      </c>
      <c r="E393" s="68"/>
      <c r="F393" s="68"/>
      <c r="G393" s="27">
        <v>62823</v>
      </c>
      <c r="H393" s="27">
        <v>62823</v>
      </c>
      <c r="I393" s="27">
        <v>62823</v>
      </c>
      <c r="J393" s="27">
        <v>62823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ht="19.5" customHeight="1" hidden="1">
      <c r="A394" s="39"/>
      <c r="B394" s="40"/>
      <c r="C394" s="40" t="s">
        <v>206</v>
      </c>
      <c r="D394" s="127" t="s">
        <v>157</v>
      </c>
      <c r="E394" s="68"/>
      <c r="F394" s="68"/>
      <c r="G394" s="27">
        <v>4981</v>
      </c>
      <c r="H394" s="27">
        <v>4981</v>
      </c>
      <c r="I394" s="27">
        <v>4981</v>
      </c>
      <c r="J394" s="27">
        <v>4981</v>
      </c>
      <c r="K394" s="94">
        <v>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0</v>
      </c>
      <c r="S394" s="94">
        <v>0</v>
      </c>
      <c r="T394" s="94">
        <v>0</v>
      </c>
    </row>
    <row r="395" spans="1:20" ht="19.5" customHeight="1" hidden="1">
      <c r="A395" s="39"/>
      <c r="B395" s="40"/>
      <c r="C395" s="40" t="s">
        <v>118</v>
      </c>
      <c r="D395" s="127" t="s">
        <v>123</v>
      </c>
      <c r="E395" s="68"/>
      <c r="F395" s="68"/>
      <c r="G395" s="27">
        <v>96864</v>
      </c>
      <c r="H395" s="27">
        <v>96864</v>
      </c>
      <c r="I395" s="27">
        <v>96864</v>
      </c>
      <c r="J395" s="27">
        <v>96864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ht="19.5" customHeight="1" hidden="1">
      <c r="A396" s="39"/>
      <c r="B396" s="40"/>
      <c r="C396" s="40" t="s">
        <v>119</v>
      </c>
      <c r="D396" s="127" t="s">
        <v>158</v>
      </c>
      <c r="E396" s="68"/>
      <c r="F396" s="68"/>
      <c r="G396" s="27">
        <v>1664</v>
      </c>
      <c r="H396" s="27">
        <v>1664</v>
      </c>
      <c r="I396" s="27">
        <v>1664</v>
      </c>
      <c r="J396" s="27">
        <v>1664</v>
      </c>
      <c r="K396" s="94">
        <v>0</v>
      </c>
      <c r="L396" s="94">
        <v>0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0</v>
      </c>
      <c r="S396" s="94">
        <v>0</v>
      </c>
      <c r="T396" s="94">
        <v>0</v>
      </c>
    </row>
    <row r="397" spans="1:20" ht="19.5" customHeight="1" hidden="1">
      <c r="A397" s="39"/>
      <c r="B397" s="40"/>
      <c r="C397" s="40" t="s">
        <v>139</v>
      </c>
      <c r="D397" s="127" t="s">
        <v>125</v>
      </c>
      <c r="E397" s="68"/>
      <c r="F397" s="68"/>
      <c r="G397" s="27">
        <v>1800</v>
      </c>
      <c r="H397" s="27">
        <v>1800</v>
      </c>
      <c r="I397" s="27">
        <v>1800</v>
      </c>
      <c r="J397" s="94">
        <v>0</v>
      </c>
      <c r="K397" s="27">
        <v>1800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19.5" customHeight="1" hidden="1">
      <c r="A398" s="39"/>
      <c r="B398" s="40"/>
      <c r="C398" s="40" t="s">
        <v>136</v>
      </c>
      <c r="D398" s="127" t="s">
        <v>127</v>
      </c>
      <c r="E398" s="68"/>
      <c r="F398" s="68"/>
      <c r="G398" s="27">
        <v>2761</v>
      </c>
      <c r="H398" s="27">
        <v>2761</v>
      </c>
      <c r="I398" s="27">
        <v>2761</v>
      </c>
      <c r="J398" s="94">
        <v>0</v>
      </c>
      <c r="K398" s="27">
        <v>2761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40.5" customHeight="1" hidden="1">
      <c r="A399" s="39"/>
      <c r="B399" s="40"/>
      <c r="C399" s="40" t="s">
        <v>150</v>
      </c>
      <c r="D399" s="132" t="s">
        <v>441</v>
      </c>
      <c r="E399" s="68"/>
      <c r="F399" s="68"/>
      <c r="G399" s="27">
        <v>1100</v>
      </c>
      <c r="H399" s="27">
        <v>1100</v>
      </c>
      <c r="I399" s="27">
        <v>1100</v>
      </c>
      <c r="J399" s="94">
        <v>0</v>
      </c>
      <c r="K399" s="27">
        <v>1100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19.5" customHeight="1" hidden="1">
      <c r="A400" s="39"/>
      <c r="B400" s="40"/>
      <c r="C400" s="40" t="s">
        <v>141</v>
      </c>
      <c r="D400" s="127" t="s">
        <v>160</v>
      </c>
      <c r="E400" s="68"/>
      <c r="F400" s="68"/>
      <c r="G400" s="27">
        <v>200</v>
      </c>
      <c r="H400" s="27">
        <v>200</v>
      </c>
      <c r="I400" s="27">
        <v>200</v>
      </c>
      <c r="J400" s="94">
        <v>0</v>
      </c>
      <c r="K400" s="27">
        <v>200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19.5" customHeight="1" hidden="1">
      <c r="A401" s="39"/>
      <c r="B401" s="40"/>
      <c r="C401" s="40" t="s">
        <v>207</v>
      </c>
      <c r="D401" s="127" t="s">
        <v>217</v>
      </c>
      <c r="E401" s="68"/>
      <c r="F401" s="68"/>
      <c r="G401" s="27">
        <v>2096</v>
      </c>
      <c r="H401" s="27">
        <v>2096</v>
      </c>
      <c r="I401" s="27">
        <v>2096</v>
      </c>
      <c r="J401" s="94">
        <v>0</v>
      </c>
      <c r="K401" s="27">
        <v>2096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38.25" hidden="1">
      <c r="A402" s="39"/>
      <c r="B402" s="40"/>
      <c r="C402" s="40">
        <v>4560</v>
      </c>
      <c r="D402" s="130" t="s">
        <v>299</v>
      </c>
      <c r="E402" s="73"/>
      <c r="F402" s="73"/>
      <c r="G402" s="27">
        <v>260</v>
      </c>
      <c r="H402" s="27">
        <v>260</v>
      </c>
      <c r="I402" s="27">
        <v>260</v>
      </c>
      <c r="J402" s="94">
        <v>0</v>
      </c>
      <c r="K402" s="27">
        <v>260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25.5" hidden="1">
      <c r="A403" s="39"/>
      <c r="B403" s="40"/>
      <c r="C403" s="40">
        <v>4610</v>
      </c>
      <c r="D403" s="202" t="s">
        <v>134</v>
      </c>
      <c r="E403" s="73"/>
      <c r="F403" s="73"/>
      <c r="G403" s="27">
        <v>400</v>
      </c>
      <c r="H403" s="27">
        <v>400</v>
      </c>
      <c r="I403" s="27">
        <v>400</v>
      </c>
      <c r="J403" s="94">
        <v>0</v>
      </c>
      <c r="K403" s="27">
        <v>400</v>
      </c>
      <c r="L403" s="94">
        <v>0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ht="25.5" customHeight="1" hidden="1">
      <c r="A404" s="39"/>
      <c r="B404" s="40"/>
      <c r="C404" s="40" t="s">
        <v>142</v>
      </c>
      <c r="D404" s="127" t="s">
        <v>162</v>
      </c>
      <c r="E404" s="68"/>
      <c r="F404" s="68"/>
      <c r="G404" s="27">
        <v>300</v>
      </c>
      <c r="H404" s="27">
        <v>300</v>
      </c>
      <c r="I404" s="27">
        <v>300</v>
      </c>
      <c r="J404" s="94">
        <v>0</v>
      </c>
      <c r="K404" s="27">
        <v>300</v>
      </c>
      <c r="L404" s="94">
        <v>0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0</v>
      </c>
      <c r="S404" s="94">
        <v>0</v>
      </c>
      <c r="T404" s="94">
        <v>0</v>
      </c>
    </row>
    <row r="405" spans="1:20" ht="38.25" hidden="1">
      <c r="A405" s="39"/>
      <c r="B405" s="40"/>
      <c r="C405" s="40" t="s">
        <v>143</v>
      </c>
      <c r="D405" s="127" t="s">
        <v>163</v>
      </c>
      <c r="E405" s="68"/>
      <c r="F405" s="68"/>
      <c r="G405" s="27">
        <v>407</v>
      </c>
      <c r="H405" s="27">
        <v>407</v>
      </c>
      <c r="I405" s="27">
        <v>407</v>
      </c>
      <c r="J405" s="94">
        <v>0</v>
      </c>
      <c r="K405" s="27">
        <v>407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ht="25.5" hidden="1">
      <c r="A406" s="39"/>
      <c r="B406" s="40"/>
      <c r="C406" s="40" t="s">
        <v>144</v>
      </c>
      <c r="D406" s="127" t="s">
        <v>164</v>
      </c>
      <c r="E406" s="68"/>
      <c r="F406" s="68"/>
      <c r="G406" s="27">
        <v>1000</v>
      </c>
      <c r="H406" s="27">
        <v>1000</v>
      </c>
      <c r="I406" s="27">
        <v>1000</v>
      </c>
      <c r="J406" s="94">
        <v>0</v>
      </c>
      <c r="K406" s="27">
        <v>1000</v>
      </c>
      <c r="L406" s="94"/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0</v>
      </c>
      <c r="S406" s="94">
        <v>0</v>
      </c>
      <c r="T406" s="94">
        <v>0</v>
      </c>
    </row>
    <row r="407" spans="1:20" s="109" customFormat="1" ht="89.25" hidden="1">
      <c r="A407" s="79"/>
      <c r="B407" s="80" t="s">
        <v>80</v>
      </c>
      <c r="C407" s="80"/>
      <c r="D407" s="126" t="s">
        <v>358</v>
      </c>
      <c r="E407" s="160"/>
      <c r="F407" s="160"/>
      <c r="G407" s="81">
        <f>G408</f>
        <v>30525</v>
      </c>
      <c r="H407" s="81">
        <f aca="true" t="shared" si="50" ref="H407:T407">H408</f>
        <v>30525</v>
      </c>
      <c r="I407" s="81">
        <f t="shared" si="50"/>
        <v>30525</v>
      </c>
      <c r="J407" s="81">
        <f t="shared" si="50"/>
        <v>30525</v>
      </c>
      <c r="K407" s="81">
        <f t="shared" si="50"/>
        <v>0</v>
      </c>
      <c r="L407" s="81">
        <f t="shared" si="50"/>
        <v>0</v>
      </c>
      <c r="M407" s="81">
        <f t="shared" si="50"/>
        <v>0</v>
      </c>
      <c r="N407" s="81">
        <f t="shared" si="50"/>
        <v>0</v>
      </c>
      <c r="O407" s="81">
        <f t="shared" si="50"/>
        <v>0</v>
      </c>
      <c r="P407" s="81">
        <f t="shared" si="50"/>
        <v>0</v>
      </c>
      <c r="Q407" s="81">
        <f t="shared" si="50"/>
        <v>0</v>
      </c>
      <c r="R407" s="81">
        <f t="shared" si="50"/>
        <v>0</v>
      </c>
      <c r="S407" s="81">
        <f t="shared" si="50"/>
        <v>0</v>
      </c>
      <c r="T407" s="81">
        <f t="shared" si="50"/>
        <v>0</v>
      </c>
    </row>
    <row r="408" spans="1:20" ht="19.5" customHeight="1" hidden="1">
      <c r="A408" s="39"/>
      <c r="B408" s="40"/>
      <c r="C408" s="40">
        <v>4130</v>
      </c>
      <c r="D408" s="127" t="s">
        <v>233</v>
      </c>
      <c r="E408" s="68"/>
      <c r="F408" s="68"/>
      <c r="G408" s="27">
        <v>30525</v>
      </c>
      <c r="H408" s="94">
        <v>30525</v>
      </c>
      <c r="I408" s="94">
        <v>30525</v>
      </c>
      <c r="J408" s="94">
        <v>30525</v>
      </c>
      <c r="K408" s="94">
        <v>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s="109" customFormat="1" ht="40.5" customHeight="1" hidden="1">
      <c r="A409" s="79"/>
      <c r="B409" s="80" t="s">
        <v>81</v>
      </c>
      <c r="C409" s="80"/>
      <c r="D409" s="126" t="s">
        <v>442</v>
      </c>
      <c r="E409" s="160"/>
      <c r="F409" s="160"/>
      <c r="G409" s="81">
        <f>G411+G410</f>
        <v>200630</v>
      </c>
      <c r="H409" s="81">
        <f aca="true" t="shared" si="51" ref="H409:T409">H411+H410</f>
        <v>200630</v>
      </c>
      <c r="I409" s="81">
        <f t="shared" si="51"/>
        <v>5000</v>
      </c>
      <c r="J409" s="81">
        <f t="shared" si="51"/>
        <v>0</v>
      </c>
      <c r="K409" s="81">
        <f t="shared" si="51"/>
        <v>5000</v>
      </c>
      <c r="L409" s="81">
        <f t="shared" si="51"/>
        <v>0</v>
      </c>
      <c r="M409" s="81">
        <f t="shared" si="51"/>
        <v>195630</v>
      </c>
      <c r="N409" s="81">
        <f t="shared" si="51"/>
        <v>0</v>
      </c>
      <c r="O409" s="81">
        <f t="shared" si="51"/>
        <v>0</v>
      </c>
      <c r="P409" s="81">
        <f t="shared" si="51"/>
        <v>0</v>
      </c>
      <c r="Q409" s="81">
        <f t="shared" si="51"/>
        <v>0</v>
      </c>
      <c r="R409" s="81">
        <f t="shared" si="51"/>
        <v>0</v>
      </c>
      <c r="S409" s="81">
        <f t="shared" si="51"/>
        <v>0</v>
      </c>
      <c r="T409" s="81">
        <f t="shared" si="51"/>
        <v>0</v>
      </c>
    </row>
    <row r="410" spans="1:20" ht="19.5" customHeight="1" hidden="1">
      <c r="A410" s="39"/>
      <c r="B410" s="40"/>
      <c r="C410" s="40">
        <v>3110</v>
      </c>
      <c r="D410" s="127" t="s">
        <v>208</v>
      </c>
      <c r="E410" s="68"/>
      <c r="F410" s="68"/>
      <c r="G410" s="27">
        <v>195630</v>
      </c>
      <c r="H410" s="94">
        <v>195630</v>
      </c>
      <c r="I410" s="94">
        <v>0</v>
      </c>
      <c r="J410" s="94">
        <v>0</v>
      </c>
      <c r="K410" s="94">
        <v>0</v>
      </c>
      <c r="L410" s="94">
        <v>0</v>
      </c>
      <c r="M410" s="94">
        <v>195630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ht="19.5" customHeight="1" hidden="1">
      <c r="A411" s="39"/>
      <c r="B411" s="40"/>
      <c r="C411" s="40">
        <v>4300</v>
      </c>
      <c r="D411" s="127" t="s">
        <v>127</v>
      </c>
      <c r="E411" s="68"/>
      <c r="F411" s="68"/>
      <c r="G411" s="27">
        <v>5000</v>
      </c>
      <c r="H411" s="94">
        <v>5000</v>
      </c>
      <c r="I411" s="94">
        <v>5000</v>
      </c>
      <c r="J411" s="94">
        <v>0</v>
      </c>
      <c r="K411" s="94">
        <v>5000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</row>
    <row r="412" spans="1:20" s="109" customFormat="1" ht="19.5" customHeight="1" hidden="1">
      <c r="A412" s="79"/>
      <c r="B412" s="80" t="s">
        <v>223</v>
      </c>
      <c r="C412" s="80"/>
      <c r="D412" s="126" t="s">
        <v>234</v>
      </c>
      <c r="E412" s="160"/>
      <c r="F412" s="160">
        <v>0</v>
      </c>
      <c r="G412" s="81">
        <f>G413</f>
        <v>260178</v>
      </c>
      <c r="H412" s="81">
        <f aca="true" t="shared" si="52" ref="H412:T412">H413</f>
        <v>260178</v>
      </c>
      <c r="I412" s="81">
        <f t="shared" si="52"/>
        <v>0</v>
      </c>
      <c r="J412" s="81">
        <f t="shared" si="52"/>
        <v>0</v>
      </c>
      <c r="K412" s="81">
        <f t="shared" si="52"/>
        <v>0</v>
      </c>
      <c r="L412" s="81">
        <f t="shared" si="52"/>
        <v>0</v>
      </c>
      <c r="M412" s="81">
        <f t="shared" si="52"/>
        <v>260178</v>
      </c>
      <c r="N412" s="81">
        <f t="shared" si="52"/>
        <v>0</v>
      </c>
      <c r="O412" s="81">
        <f t="shared" si="52"/>
        <v>0</v>
      </c>
      <c r="P412" s="81">
        <f t="shared" si="52"/>
        <v>0</v>
      </c>
      <c r="Q412" s="81">
        <f t="shared" si="52"/>
        <v>0</v>
      </c>
      <c r="R412" s="81">
        <f t="shared" si="52"/>
        <v>0</v>
      </c>
      <c r="S412" s="81">
        <f t="shared" si="52"/>
        <v>0</v>
      </c>
      <c r="T412" s="81">
        <f t="shared" si="52"/>
        <v>0</v>
      </c>
    </row>
    <row r="413" spans="1:20" ht="19.5" customHeight="1" hidden="1">
      <c r="A413" s="39"/>
      <c r="B413" s="40"/>
      <c r="C413" s="40">
        <v>3110</v>
      </c>
      <c r="D413" s="127" t="s">
        <v>208</v>
      </c>
      <c r="E413" s="68"/>
      <c r="F413" s="68"/>
      <c r="G413" s="27">
        <v>260178</v>
      </c>
      <c r="H413" s="94">
        <v>260178</v>
      </c>
      <c r="I413" s="94">
        <v>0</v>
      </c>
      <c r="J413" s="94">
        <v>0</v>
      </c>
      <c r="K413" s="94">
        <v>0</v>
      </c>
      <c r="L413" s="94">
        <v>0</v>
      </c>
      <c r="M413" s="94">
        <v>260178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</row>
    <row r="414" spans="1:20" s="109" customFormat="1" ht="19.5" customHeight="1" hidden="1">
      <c r="A414" s="79"/>
      <c r="B414" s="80">
        <v>85216</v>
      </c>
      <c r="C414" s="80"/>
      <c r="D414" s="126" t="s">
        <v>303</v>
      </c>
      <c r="E414" s="160"/>
      <c r="F414" s="160"/>
      <c r="G414" s="82">
        <f>G415</f>
        <v>163862</v>
      </c>
      <c r="H414" s="82">
        <f aca="true" t="shared" si="53" ref="H414:T414">H415</f>
        <v>163862</v>
      </c>
      <c r="I414" s="82">
        <f t="shared" si="53"/>
        <v>0</v>
      </c>
      <c r="J414" s="82">
        <f t="shared" si="53"/>
        <v>0</v>
      </c>
      <c r="K414" s="82">
        <f t="shared" si="53"/>
        <v>0</v>
      </c>
      <c r="L414" s="82">
        <f t="shared" si="53"/>
        <v>0</v>
      </c>
      <c r="M414" s="82">
        <f t="shared" si="53"/>
        <v>163862</v>
      </c>
      <c r="N414" s="82">
        <f t="shared" si="53"/>
        <v>0</v>
      </c>
      <c r="O414" s="82">
        <f t="shared" si="53"/>
        <v>0</v>
      </c>
      <c r="P414" s="82">
        <f t="shared" si="53"/>
        <v>0</v>
      </c>
      <c r="Q414" s="82">
        <f t="shared" si="53"/>
        <v>0</v>
      </c>
      <c r="R414" s="82">
        <f t="shared" si="53"/>
        <v>0</v>
      </c>
      <c r="S414" s="82">
        <f t="shared" si="53"/>
        <v>0</v>
      </c>
      <c r="T414" s="82">
        <f t="shared" si="53"/>
        <v>0</v>
      </c>
    </row>
    <row r="415" spans="1:20" ht="19.5" customHeight="1" hidden="1">
      <c r="A415" s="39"/>
      <c r="B415" s="40"/>
      <c r="C415" s="40">
        <v>3110</v>
      </c>
      <c r="D415" s="127" t="s">
        <v>208</v>
      </c>
      <c r="E415" s="68"/>
      <c r="F415" s="68"/>
      <c r="G415" s="27">
        <v>163862</v>
      </c>
      <c r="H415" s="94">
        <v>163862</v>
      </c>
      <c r="I415" s="94">
        <v>0</v>
      </c>
      <c r="J415" s="94">
        <v>0</v>
      </c>
      <c r="K415" s="94">
        <v>0</v>
      </c>
      <c r="L415" s="94">
        <v>0</v>
      </c>
      <c r="M415" s="94">
        <v>163862</v>
      </c>
      <c r="N415" s="94">
        <v>0</v>
      </c>
      <c r="O415" s="94">
        <v>0</v>
      </c>
      <c r="P415" s="94">
        <v>0</v>
      </c>
      <c r="Q415" s="94">
        <v>0</v>
      </c>
      <c r="R415" s="94">
        <v>0</v>
      </c>
      <c r="S415" s="94">
        <v>0</v>
      </c>
      <c r="T415" s="94">
        <v>0</v>
      </c>
    </row>
    <row r="416" spans="1:20" s="109" customFormat="1" ht="19.5" customHeight="1">
      <c r="A416" s="79"/>
      <c r="B416" s="80" t="s">
        <v>82</v>
      </c>
      <c r="C416" s="80"/>
      <c r="D416" s="126" t="s">
        <v>33</v>
      </c>
      <c r="E416" s="160">
        <f>SUM(E417:E435)</f>
        <v>280</v>
      </c>
      <c r="F416" s="160">
        <f>SUM(F417:F435)</f>
        <v>280</v>
      </c>
      <c r="G416" s="81">
        <f>SUM(G417:G435)</f>
        <v>312454</v>
      </c>
      <c r="H416" s="81">
        <f aca="true" t="shared" si="54" ref="H416:T416">SUM(H417:H435)</f>
        <v>312454</v>
      </c>
      <c r="I416" s="81">
        <f t="shared" si="54"/>
        <v>310538</v>
      </c>
      <c r="J416" s="81">
        <f t="shared" si="54"/>
        <v>276184</v>
      </c>
      <c r="K416" s="81">
        <f t="shared" si="54"/>
        <v>34354</v>
      </c>
      <c r="L416" s="81">
        <f t="shared" si="54"/>
        <v>0</v>
      </c>
      <c r="M416" s="81">
        <f>SUM(M417:M435)</f>
        <v>1916</v>
      </c>
      <c r="N416" s="81">
        <f t="shared" si="54"/>
        <v>0</v>
      </c>
      <c r="O416" s="81">
        <f t="shared" si="54"/>
        <v>0</v>
      </c>
      <c r="P416" s="81">
        <f t="shared" si="54"/>
        <v>0</v>
      </c>
      <c r="Q416" s="81">
        <f t="shared" si="54"/>
        <v>0</v>
      </c>
      <c r="R416" s="81">
        <f t="shared" si="54"/>
        <v>0</v>
      </c>
      <c r="S416" s="81">
        <f t="shared" si="54"/>
        <v>0</v>
      </c>
      <c r="T416" s="81">
        <f t="shared" si="54"/>
        <v>0</v>
      </c>
    </row>
    <row r="417" spans="1:20" ht="25.5" hidden="1">
      <c r="A417" s="39"/>
      <c r="B417" s="40"/>
      <c r="C417" s="40" t="s">
        <v>138</v>
      </c>
      <c r="D417" s="127" t="s">
        <v>213</v>
      </c>
      <c r="E417" s="68"/>
      <c r="F417" s="68"/>
      <c r="G417" s="27">
        <v>1916</v>
      </c>
      <c r="H417" s="94">
        <v>1916</v>
      </c>
      <c r="I417" s="94">
        <v>0</v>
      </c>
      <c r="J417" s="94">
        <v>0</v>
      </c>
      <c r="K417" s="94">
        <v>0</v>
      </c>
      <c r="L417" s="94">
        <v>0</v>
      </c>
      <c r="M417" s="94">
        <v>1916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25.5" hidden="1">
      <c r="A418" s="39"/>
      <c r="B418" s="40"/>
      <c r="C418" s="40">
        <v>4010</v>
      </c>
      <c r="D418" s="127" t="s">
        <v>156</v>
      </c>
      <c r="E418" s="68"/>
      <c r="F418" s="68"/>
      <c r="G418" s="27">
        <v>218362</v>
      </c>
      <c r="H418" s="27">
        <v>218362</v>
      </c>
      <c r="I418" s="27">
        <v>218362</v>
      </c>
      <c r="J418" s="27">
        <v>218362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19.5" customHeight="1" hidden="1">
      <c r="A419" s="39"/>
      <c r="B419" s="40"/>
      <c r="C419" s="40">
        <v>4040</v>
      </c>
      <c r="D419" s="127" t="s">
        <v>157</v>
      </c>
      <c r="E419" s="68"/>
      <c r="F419" s="68"/>
      <c r="G419" s="27">
        <v>16506</v>
      </c>
      <c r="H419" s="27">
        <v>16506</v>
      </c>
      <c r="I419" s="27">
        <v>16506</v>
      </c>
      <c r="J419" s="27">
        <v>16506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ht="19.5" customHeight="1" hidden="1">
      <c r="A420" s="39"/>
      <c r="B420" s="40"/>
      <c r="C420" s="40">
        <v>4110</v>
      </c>
      <c r="D420" s="127" t="s">
        <v>123</v>
      </c>
      <c r="E420" s="68"/>
      <c r="F420" s="68"/>
      <c r="G420" s="27">
        <v>35229</v>
      </c>
      <c r="H420" s="27">
        <v>35229</v>
      </c>
      <c r="I420" s="27">
        <v>35229</v>
      </c>
      <c r="J420" s="27">
        <v>35229</v>
      </c>
      <c r="K420" s="94">
        <v>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  <c r="S420" s="94">
        <v>0</v>
      </c>
      <c r="T420" s="94">
        <v>0</v>
      </c>
    </row>
    <row r="421" spans="1:20" ht="19.5" customHeight="1" hidden="1">
      <c r="A421" s="39"/>
      <c r="B421" s="40"/>
      <c r="C421" s="40">
        <v>4120</v>
      </c>
      <c r="D421" s="127" t="s">
        <v>158</v>
      </c>
      <c r="E421" s="68"/>
      <c r="F421" s="68"/>
      <c r="G421" s="27">
        <v>5487</v>
      </c>
      <c r="H421" s="27">
        <v>5487</v>
      </c>
      <c r="I421" s="27">
        <v>5487</v>
      </c>
      <c r="J421" s="27">
        <v>5487</v>
      </c>
      <c r="K421" s="94">
        <v>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19.5" customHeight="1" hidden="1">
      <c r="A422" s="39"/>
      <c r="B422" s="40"/>
      <c r="C422" s="40">
        <v>4170</v>
      </c>
      <c r="D422" s="127" t="s">
        <v>124</v>
      </c>
      <c r="E422" s="68"/>
      <c r="F422" s="68"/>
      <c r="G422" s="27">
        <v>600</v>
      </c>
      <c r="H422" s="27">
        <v>600</v>
      </c>
      <c r="I422" s="27">
        <v>600</v>
      </c>
      <c r="J422" s="27">
        <v>600</v>
      </c>
      <c r="K422" s="98">
        <v>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4210</v>
      </c>
      <c r="D423" s="127" t="s">
        <v>125</v>
      </c>
      <c r="E423" s="68"/>
      <c r="F423" s="68"/>
      <c r="G423" s="27">
        <v>7880</v>
      </c>
      <c r="H423" s="27">
        <v>7880</v>
      </c>
      <c r="I423" s="27">
        <v>7880</v>
      </c>
      <c r="J423" s="100">
        <v>0</v>
      </c>
      <c r="K423" s="27">
        <v>7880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 hidden="1">
      <c r="A424" s="39"/>
      <c r="B424" s="40"/>
      <c r="C424" s="40">
        <v>4270</v>
      </c>
      <c r="D424" s="127" t="s">
        <v>126</v>
      </c>
      <c r="E424" s="68"/>
      <c r="F424" s="68"/>
      <c r="G424" s="27">
        <v>300</v>
      </c>
      <c r="H424" s="27">
        <v>300</v>
      </c>
      <c r="I424" s="27">
        <v>300</v>
      </c>
      <c r="J424" s="94">
        <v>0</v>
      </c>
      <c r="K424" s="27">
        <v>300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19.5" customHeight="1">
      <c r="A425" s="39"/>
      <c r="B425" s="40"/>
      <c r="C425" s="40" t="s">
        <v>140</v>
      </c>
      <c r="D425" s="127" t="s">
        <v>159</v>
      </c>
      <c r="E425" s="68">
        <v>280</v>
      </c>
      <c r="F425" s="68"/>
      <c r="G425" s="27">
        <v>780</v>
      </c>
      <c r="H425" s="27">
        <v>780</v>
      </c>
      <c r="I425" s="27">
        <v>780</v>
      </c>
      <c r="J425" s="94">
        <v>0</v>
      </c>
      <c r="K425" s="27">
        <v>780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 hidden="1">
      <c r="A426" s="39"/>
      <c r="B426" s="40"/>
      <c r="C426" s="40">
        <v>4300</v>
      </c>
      <c r="D426" s="127" t="s">
        <v>127</v>
      </c>
      <c r="E426" s="68"/>
      <c r="F426" s="68"/>
      <c r="G426" s="27">
        <v>5764</v>
      </c>
      <c r="H426" s="27">
        <v>5764</v>
      </c>
      <c r="I426" s="27">
        <v>5764</v>
      </c>
      <c r="J426" s="94">
        <v>0</v>
      </c>
      <c r="K426" s="27">
        <v>5764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>
      <c r="A427" s="39"/>
      <c r="B427" s="40"/>
      <c r="C427" s="40" t="s">
        <v>149</v>
      </c>
      <c r="D427" s="127" t="s">
        <v>173</v>
      </c>
      <c r="E427" s="68"/>
      <c r="F427" s="68">
        <v>280</v>
      </c>
      <c r="G427" s="27">
        <v>1678</v>
      </c>
      <c r="H427" s="27">
        <v>1678</v>
      </c>
      <c r="I427" s="27">
        <v>1678</v>
      </c>
      <c r="J427" s="94">
        <v>0</v>
      </c>
      <c r="K427" s="27">
        <v>1678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42.75" customHeight="1" hidden="1">
      <c r="A428" s="39"/>
      <c r="B428" s="40"/>
      <c r="C428" s="40" t="s">
        <v>150</v>
      </c>
      <c r="D428" s="132" t="s">
        <v>441</v>
      </c>
      <c r="E428" s="68"/>
      <c r="F428" s="68"/>
      <c r="G428" s="27">
        <v>1102</v>
      </c>
      <c r="H428" s="27">
        <v>1102</v>
      </c>
      <c r="I428" s="27">
        <v>1102</v>
      </c>
      <c r="J428" s="94">
        <v>0</v>
      </c>
      <c r="K428" s="27">
        <v>1102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 hidden="1">
      <c r="A429" s="39"/>
      <c r="B429" s="40"/>
      <c r="C429" s="40">
        <v>4410</v>
      </c>
      <c r="D429" s="127" t="s">
        <v>160</v>
      </c>
      <c r="E429" s="68"/>
      <c r="F429" s="68"/>
      <c r="G429" s="27">
        <v>3790</v>
      </c>
      <c r="H429" s="27">
        <v>3790</v>
      </c>
      <c r="I429" s="27">
        <v>3790</v>
      </c>
      <c r="J429" s="94">
        <v>0</v>
      </c>
      <c r="K429" s="27">
        <v>3790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19.5" customHeight="1" hidden="1">
      <c r="A430" s="39"/>
      <c r="B430" s="40"/>
      <c r="C430" s="40">
        <v>4430</v>
      </c>
      <c r="D430" s="127" t="s">
        <v>128</v>
      </c>
      <c r="E430" s="68"/>
      <c r="F430" s="68"/>
      <c r="G430" s="27">
        <v>606</v>
      </c>
      <c r="H430" s="27">
        <v>606</v>
      </c>
      <c r="I430" s="27">
        <v>606</v>
      </c>
      <c r="J430" s="94">
        <v>0</v>
      </c>
      <c r="K430" s="27">
        <v>606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ht="19.5" customHeight="1" hidden="1">
      <c r="A431" s="39"/>
      <c r="B431" s="40"/>
      <c r="C431" s="40">
        <v>4440</v>
      </c>
      <c r="D431" s="127" t="s">
        <v>161</v>
      </c>
      <c r="E431" s="68"/>
      <c r="F431" s="68"/>
      <c r="G431" s="27">
        <v>8907</v>
      </c>
      <c r="H431" s="27">
        <v>8907</v>
      </c>
      <c r="I431" s="27">
        <v>8907</v>
      </c>
      <c r="J431" s="94">
        <v>0</v>
      </c>
      <c r="K431" s="27">
        <v>8907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94">
        <v>0</v>
      </c>
      <c r="S431" s="94">
        <v>0</v>
      </c>
      <c r="T431" s="94">
        <v>0</v>
      </c>
    </row>
    <row r="432" spans="1:20" ht="19.5" customHeight="1" hidden="1">
      <c r="A432" s="39"/>
      <c r="B432" s="40"/>
      <c r="C432" s="40">
        <v>4480</v>
      </c>
      <c r="D432" s="127" t="s">
        <v>14</v>
      </c>
      <c r="E432" s="68"/>
      <c r="F432" s="68"/>
      <c r="G432" s="27">
        <v>722</v>
      </c>
      <c r="H432" s="27">
        <v>722</v>
      </c>
      <c r="I432" s="27">
        <v>722</v>
      </c>
      <c r="J432" s="94">
        <v>0</v>
      </c>
      <c r="K432" s="27">
        <v>722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94">
        <v>0</v>
      </c>
    </row>
    <row r="433" spans="1:20" ht="25.5" customHeight="1" hidden="1">
      <c r="A433" s="39"/>
      <c r="B433" s="40"/>
      <c r="C433" s="40" t="s">
        <v>142</v>
      </c>
      <c r="D433" s="127" t="s">
        <v>162</v>
      </c>
      <c r="E433" s="68"/>
      <c r="F433" s="68"/>
      <c r="G433" s="27">
        <v>1010</v>
      </c>
      <c r="H433" s="27">
        <v>1010</v>
      </c>
      <c r="I433" s="27">
        <v>1010</v>
      </c>
      <c r="J433" s="94">
        <v>0</v>
      </c>
      <c r="K433" s="27">
        <v>1010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4">
        <v>0</v>
      </c>
      <c r="S433" s="94">
        <v>0</v>
      </c>
      <c r="T433" s="94">
        <v>0</v>
      </c>
    </row>
    <row r="434" spans="1:20" ht="38.25" hidden="1">
      <c r="A434" s="39"/>
      <c r="B434" s="40"/>
      <c r="C434" s="40" t="s">
        <v>143</v>
      </c>
      <c r="D434" s="127" t="s">
        <v>168</v>
      </c>
      <c r="E434" s="68"/>
      <c r="F434" s="68"/>
      <c r="G434" s="27">
        <v>515</v>
      </c>
      <c r="H434" s="27">
        <v>515</v>
      </c>
      <c r="I434" s="27">
        <v>515</v>
      </c>
      <c r="J434" s="94">
        <v>0</v>
      </c>
      <c r="K434" s="27">
        <v>515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  <c r="S434" s="94">
        <v>0</v>
      </c>
      <c r="T434" s="94">
        <v>0</v>
      </c>
    </row>
    <row r="435" spans="1:20" ht="25.5" hidden="1">
      <c r="A435" s="39"/>
      <c r="B435" s="40"/>
      <c r="C435" s="40" t="s">
        <v>144</v>
      </c>
      <c r="D435" s="127" t="s">
        <v>164</v>
      </c>
      <c r="E435" s="68"/>
      <c r="F435" s="68"/>
      <c r="G435" s="27">
        <v>1300</v>
      </c>
      <c r="H435" s="27">
        <v>1300</v>
      </c>
      <c r="I435" s="27">
        <v>1300</v>
      </c>
      <c r="J435" s="94">
        <v>0</v>
      </c>
      <c r="K435" s="27">
        <v>1300</v>
      </c>
      <c r="L435" s="94">
        <v>0</v>
      </c>
      <c r="M435" s="94">
        <v>0</v>
      </c>
      <c r="N435" s="94">
        <v>0</v>
      </c>
      <c r="O435" s="94">
        <v>0</v>
      </c>
      <c r="P435" s="94">
        <v>0</v>
      </c>
      <c r="Q435" s="94">
        <v>0</v>
      </c>
      <c r="R435" s="94">
        <v>0</v>
      </c>
      <c r="S435" s="94">
        <v>0</v>
      </c>
      <c r="T435" s="94">
        <v>0</v>
      </c>
    </row>
    <row r="436" spans="1:20" s="109" customFormat="1" ht="38.25" hidden="1">
      <c r="A436" s="79"/>
      <c r="B436" s="80" t="s">
        <v>105</v>
      </c>
      <c r="C436" s="80"/>
      <c r="D436" s="126" t="s">
        <v>104</v>
      </c>
      <c r="E436" s="160"/>
      <c r="F436" s="160"/>
      <c r="G436" s="81">
        <f>SUM(G437:G440)</f>
        <v>9327</v>
      </c>
      <c r="H436" s="81">
        <f aca="true" t="shared" si="55" ref="H436:T436">SUM(H437:H440)</f>
        <v>9327</v>
      </c>
      <c r="I436" s="81">
        <f t="shared" si="55"/>
        <v>9327</v>
      </c>
      <c r="J436" s="81">
        <f t="shared" si="55"/>
        <v>0</v>
      </c>
      <c r="K436" s="81">
        <f t="shared" si="55"/>
        <v>9327</v>
      </c>
      <c r="L436" s="81">
        <f t="shared" si="55"/>
        <v>0</v>
      </c>
      <c r="M436" s="81">
        <f t="shared" si="55"/>
        <v>0</v>
      </c>
      <c r="N436" s="81">
        <f t="shared" si="55"/>
        <v>0</v>
      </c>
      <c r="O436" s="81">
        <f t="shared" si="55"/>
        <v>0</v>
      </c>
      <c r="P436" s="81">
        <f t="shared" si="55"/>
        <v>0</v>
      </c>
      <c r="Q436" s="81">
        <f t="shared" si="55"/>
        <v>0</v>
      </c>
      <c r="R436" s="81">
        <f t="shared" si="55"/>
        <v>0</v>
      </c>
      <c r="S436" s="81">
        <f t="shared" si="55"/>
        <v>0</v>
      </c>
      <c r="T436" s="81">
        <f t="shared" si="55"/>
        <v>0</v>
      </c>
    </row>
    <row r="437" spans="1:20" ht="19.5" customHeight="1" hidden="1">
      <c r="A437" s="39"/>
      <c r="B437" s="40"/>
      <c r="C437" s="40" t="s">
        <v>139</v>
      </c>
      <c r="D437" s="127" t="s">
        <v>125</v>
      </c>
      <c r="E437" s="68"/>
      <c r="F437" s="68"/>
      <c r="G437" s="27">
        <v>2900</v>
      </c>
      <c r="H437" s="27">
        <v>2900</v>
      </c>
      <c r="I437" s="27">
        <v>2900</v>
      </c>
      <c r="J437" s="94">
        <v>0</v>
      </c>
      <c r="K437" s="27">
        <v>2900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4">
        <v>0</v>
      </c>
      <c r="S437" s="94">
        <v>0</v>
      </c>
      <c r="T437" s="94">
        <v>0</v>
      </c>
    </row>
    <row r="438" spans="1:20" ht="19.5" customHeight="1" hidden="1">
      <c r="A438" s="39"/>
      <c r="B438" s="40"/>
      <c r="C438" s="40">
        <v>4260</v>
      </c>
      <c r="D438" s="127" t="s">
        <v>133</v>
      </c>
      <c r="E438" s="68"/>
      <c r="F438" s="68"/>
      <c r="G438" s="27">
        <v>5203</v>
      </c>
      <c r="H438" s="27">
        <v>5203</v>
      </c>
      <c r="I438" s="27">
        <v>5203</v>
      </c>
      <c r="J438" s="94">
        <v>0</v>
      </c>
      <c r="K438" s="27">
        <v>5203</v>
      </c>
      <c r="L438" s="94">
        <v>0</v>
      </c>
      <c r="M438" s="94">
        <v>0</v>
      </c>
      <c r="N438" s="94">
        <v>0</v>
      </c>
      <c r="O438" s="94">
        <v>0</v>
      </c>
      <c r="P438" s="94">
        <v>0</v>
      </c>
      <c r="Q438" s="94">
        <v>0</v>
      </c>
      <c r="R438" s="94">
        <v>0</v>
      </c>
      <c r="S438" s="94">
        <v>0</v>
      </c>
      <c r="T438" s="94">
        <v>0</v>
      </c>
    </row>
    <row r="439" spans="1:20" ht="19.5" customHeight="1" hidden="1">
      <c r="A439" s="39"/>
      <c r="B439" s="40"/>
      <c r="C439" s="40" t="s">
        <v>136</v>
      </c>
      <c r="D439" s="127" t="s">
        <v>127</v>
      </c>
      <c r="E439" s="68"/>
      <c r="F439" s="68"/>
      <c r="G439" s="27">
        <v>762</v>
      </c>
      <c r="H439" s="27">
        <v>762</v>
      </c>
      <c r="I439" s="27">
        <v>762</v>
      </c>
      <c r="J439" s="94">
        <v>0</v>
      </c>
      <c r="K439" s="27">
        <v>762</v>
      </c>
      <c r="L439" s="94">
        <v>0</v>
      </c>
      <c r="M439" s="94">
        <v>0</v>
      </c>
      <c r="N439" s="94">
        <v>0</v>
      </c>
      <c r="O439" s="94">
        <v>0</v>
      </c>
      <c r="P439" s="94">
        <v>0</v>
      </c>
      <c r="Q439" s="94">
        <v>0</v>
      </c>
      <c r="R439" s="94">
        <v>0</v>
      </c>
      <c r="S439" s="94">
        <v>0</v>
      </c>
      <c r="T439" s="94">
        <v>0</v>
      </c>
    </row>
    <row r="440" spans="1:20" ht="39.75" customHeight="1" hidden="1">
      <c r="A440" s="39"/>
      <c r="B440" s="40"/>
      <c r="C440" s="40">
        <v>4370</v>
      </c>
      <c r="D440" s="132" t="s">
        <v>441</v>
      </c>
      <c r="E440" s="68"/>
      <c r="F440" s="68"/>
      <c r="G440" s="27">
        <v>462</v>
      </c>
      <c r="H440" s="27">
        <v>462</v>
      </c>
      <c r="I440" s="27">
        <v>462</v>
      </c>
      <c r="J440" s="94">
        <v>0</v>
      </c>
      <c r="K440" s="27">
        <v>462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4">
        <v>0</v>
      </c>
      <c r="S440" s="94">
        <v>0</v>
      </c>
      <c r="T440" s="94">
        <v>0</v>
      </c>
    </row>
    <row r="441" spans="1:20" s="109" customFormat="1" ht="25.5">
      <c r="A441" s="79"/>
      <c r="B441" s="80" t="s">
        <v>85</v>
      </c>
      <c r="C441" s="80"/>
      <c r="D441" s="126" t="s">
        <v>86</v>
      </c>
      <c r="E441" s="160">
        <f>SUM(E442:E451)</f>
        <v>456</v>
      </c>
      <c r="F441" s="160">
        <f>SUM(F442:F451)</f>
        <v>0</v>
      </c>
      <c r="G441" s="82">
        <f>SUM(G442:G451)</f>
        <v>70533</v>
      </c>
      <c r="H441" s="82">
        <f aca="true" t="shared" si="56" ref="H441:T441">SUM(H442:H451)</f>
        <v>70533</v>
      </c>
      <c r="I441" s="82">
        <f t="shared" si="56"/>
        <v>70008</v>
      </c>
      <c r="J441" s="82">
        <f t="shared" si="56"/>
        <v>67056</v>
      </c>
      <c r="K441" s="82">
        <f t="shared" si="56"/>
        <v>2952</v>
      </c>
      <c r="L441" s="82">
        <f t="shared" si="56"/>
        <v>0</v>
      </c>
      <c r="M441" s="82">
        <f t="shared" si="56"/>
        <v>525</v>
      </c>
      <c r="N441" s="82">
        <f t="shared" si="56"/>
        <v>0</v>
      </c>
      <c r="O441" s="82">
        <f t="shared" si="56"/>
        <v>0</v>
      </c>
      <c r="P441" s="82">
        <f t="shared" si="56"/>
        <v>0</v>
      </c>
      <c r="Q441" s="82">
        <f t="shared" si="56"/>
        <v>0</v>
      </c>
      <c r="R441" s="82">
        <f t="shared" si="56"/>
        <v>0</v>
      </c>
      <c r="S441" s="82">
        <f t="shared" si="56"/>
        <v>0</v>
      </c>
      <c r="T441" s="82">
        <f t="shared" si="56"/>
        <v>0</v>
      </c>
    </row>
    <row r="442" spans="1:20" ht="25.5" hidden="1">
      <c r="A442" s="39"/>
      <c r="B442" s="40"/>
      <c r="C442" s="40" t="s">
        <v>138</v>
      </c>
      <c r="D442" s="127" t="s">
        <v>169</v>
      </c>
      <c r="E442" s="68"/>
      <c r="F442" s="68"/>
      <c r="G442" s="27">
        <v>525</v>
      </c>
      <c r="H442" s="27">
        <v>525</v>
      </c>
      <c r="I442" s="27">
        <v>0</v>
      </c>
      <c r="J442" s="94">
        <v>0</v>
      </c>
      <c r="K442" s="94">
        <v>0</v>
      </c>
      <c r="L442" s="94">
        <v>0</v>
      </c>
      <c r="M442" s="94">
        <v>525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0</v>
      </c>
      <c r="T442" s="94">
        <v>0</v>
      </c>
    </row>
    <row r="443" spans="1:20" ht="25.5" hidden="1">
      <c r="A443" s="39"/>
      <c r="B443" s="40"/>
      <c r="C443" s="40">
        <v>4010</v>
      </c>
      <c r="D443" s="127" t="s">
        <v>156</v>
      </c>
      <c r="E443" s="68"/>
      <c r="F443" s="68"/>
      <c r="G443" s="27">
        <v>34874</v>
      </c>
      <c r="H443" s="27">
        <v>34874</v>
      </c>
      <c r="I443" s="27">
        <v>34874</v>
      </c>
      <c r="J443" s="27">
        <v>34874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0</v>
      </c>
      <c r="T443" s="94">
        <v>0</v>
      </c>
    </row>
    <row r="444" spans="1:20" ht="19.5" customHeight="1" hidden="1">
      <c r="A444" s="39"/>
      <c r="B444" s="40"/>
      <c r="C444" s="40">
        <v>4040</v>
      </c>
      <c r="D444" s="127" t="s">
        <v>157</v>
      </c>
      <c r="E444" s="68"/>
      <c r="F444" s="68"/>
      <c r="G444" s="27">
        <v>2354</v>
      </c>
      <c r="H444" s="27">
        <v>2354</v>
      </c>
      <c r="I444" s="27">
        <v>2354</v>
      </c>
      <c r="J444" s="27">
        <v>2354</v>
      </c>
      <c r="K444" s="94">
        <v>0</v>
      </c>
      <c r="L444" s="94">
        <v>0</v>
      </c>
      <c r="M444" s="94">
        <v>0</v>
      </c>
      <c r="N444" s="94">
        <v>0</v>
      </c>
      <c r="O444" s="94">
        <v>0</v>
      </c>
      <c r="P444" s="94">
        <v>0</v>
      </c>
      <c r="Q444" s="94">
        <v>0</v>
      </c>
      <c r="R444" s="94">
        <v>0</v>
      </c>
      <c r="S444" s="94">
        <v>0</v>
      </c>
      <c r="T444" s="94">
        <v>0</v>
      </c>
    </row>
    <row r="445" spans="1:20" ht="19.5" customHeight="1">
      <c r="A445" s="39"/>
      <c r="B445" s="40"/>
      <c r="C445" s="40">
        <v>4110</v>
      </c>
      <c r="D445" s="127" t="s">
        <v>123</v>
      </c>
      <c r="E445" s="68">
        <v>61</v>
      </c>
      <c r="F445" s="68"/>
      <c r="G445" s="27">
        <v>7235</v>
      </c>
      <c r="H445" s="27">
        <v>7235</v>
      </c>
      <c r="I445" s="27">
        <v>7235</v>
      </c>
      <c r="J445" s="27">
        <v>7235</v>
      </c>
      <c r="K445" s="94">
        <v>0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>
        <v>4120</v>
      </c>
      <c r="D446" s="127" t="s">
        <v>158</v>
      </c>
      <c r="E446" s="68"/>
      <c r="F446" s="68"/>
      <c r="G446" s="27">
        <v>913</v>
      </c>
      <c r="H446" s="27">
        <v>913</v>
      </c>
      <c r="I446" s="27">
        <v>913</v>
      </c>
      <c r="J446" s="27">
        <v>913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>
      <c r="A447" s="39"/>
      <c r="B447" s="40"/>
      <c r="C447" s="40" t="s">
        <v>120</v>
      </c>
      <c r="D447" s="127" t="s">
        <v>124</v>
      </c>
      <c r="E447" s="68">
        <v>395</v>
      </c>
      <c r="F447" s="68"/>
      <c r="G447" s="27">
        <v>21680</v>
      </c>
      <c r="H447" s="27">
        <v>21680</v>
      </c>
      <c r="I447" s="27">
        <v>21680</v>
      </c>
      <c r="J447" s="27">
        <v>21680</v>
      </c>
      <c r="K447" s="94">
        <v>0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4210</v>
      </c>
      <c r="D448" s="127" t="s">
        <v>125</v>
      </c>
      <c r="E448" s="68"/>
      <c r="F448" s="68"/>
      <c r="G448" s="27">
        <v>286</v>
      </c>
      <c r="H448" s="27">
        <v>286</v>
      </c>
      <c r="I448" s="27">
        <v>286</v>
      </c>
      <c r="J448" s="94">
        <v>0</v>
      </c>
      <c r="K448" s="27">
        <v>286</v>
      </c>
      <c r="L448" s="94">
        <v>0</v>
      </c>
      <c r="M448" s="94">
        <v>0</v>
      </c>
      <c r="N448" s="94">
        <v>0</v>
      </c>
      <c r="O448" s="94">
        <v>0</v>
      </c>
      <c r="P448" s="94"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ht="19.5" customHeight="1" hidden="1">
      <c r="A449" s="39"/>
      <c r="B449" s="40"/>
      <c r="C449" s="40" t="s">
        <v>140</v>
      </c>
      <c r="D449" s="127" t="s">
        <v>159</v>
      </c>
      <c r="E449" s="68"/>
      <c r="F449" s="68"/>
      <c r="G449" s="27">
        <v>159</v>
      </c>
      <c r="H449" s="27">
        <v>159</v>
      </c>
      <c r="I449" s="27">
        <v>159</v>
      </c>
      <c r="J449" s="94">
        <v>0</v>
      </c>
      <c r="K449" s="27">
        <v>159</v>
      </c>
      <c r="L449" s="94">
        <v>0</v>
      </c>
      <c r="M449" s="94">
        <v>0</v>
      </c>
      <c r="N449" s="94">
        <v>0</v>
      </c>
      <c r="O449" s="94">
        <v>0</v>
      </c>
      <c r="P449" s="94">
        <v>0</v>
      </c>
      <c r="Q449" s="94">
        <v>0</v>
      </c>
      <c r="R449" s="94">
        <v>0</v>
      </c>
      <c r="S449" s="94">
        <v>0</v>
      </c>
      <c r="T449" s="94">
        <v>0</v>
      </c>
    </row>
    <row r="450" spans="1:20" ht="19.5" customHeight="1" hidden="1">
      <c r="A450" s="39"/>
      <c r="B450" s="40"/>
      <c r="C450" s="40">
        <v>4300</v>
      </c>
      <c r="D450" s="127" t="s">
        <v>127</v>
      </c>
      <c r="E450" s="68"/>
      <c r="F450" s="68"/>
      <c r="G450" s="27">
        <v>236</v>
      </c>
      <c r="H450" s="27">
        <v>236</v>
      </c>
      <c r="I450" s="27">
        <v>236</v>
      </c>
      <c r="J450" s="94">
        <v>0</v>
      </c>
      <c r="K450" s="27">
        <v>236</v>
      </c>
      <c r="L450" s="94">
        <v>0</v>
      </c>
      <c r="M450" s="94">
        <v>0</v>
      </c>
      <c r="N450" s="94">
        <v>0</v>
      </c>
      <c r="O450" s="94">
        <v>0</v>
      </c>
      <c r="P450" s="94">
        <v>0</v>
      </c>
      <c r="Q450" s="94">
        <v>0</v>
      </c>
      <c r="R450" s="94">
        <v>0</v>
      </c>
      <c r="S450" s="94">
        <v>0</v>
      </c>
      <c r="T450" s="94">
        <v>0</v>
      </c>
    </row>
    <row r="451" spans="1:20" ht="19.5" customHeight="1" hidden="1">
      <c r="A451" s="39"/>
      <c r="B451" s="40"/>
      <c r="C451" s="40">
        <v>4440</v>
      </c>
      <c r="D451" s="127" t="s">
        <v>161</v>
      </c>
      <c r="E451" s="68"/>
      <c r="F451" s="68"/>
      <c r="G451" s="27">
        <v>2271</v>
      </c>
      <c r="H451" s="27">
        <v>2271</v>
      </c>
      <c r="I451" s="27">
        <v>2271</v>
      </c>
      <c r="J451" s="94">
        <v>0</v>
      </c>
      <c r="K451" s="27">
        <v>2271</v>
      </c>
      <c r="L451" s="94">
        <v>0</v>
      </c>
      <c r="M451" s="94">
        <v>0</v>
      </c>
      <c r="N451" s="94">
        <v>0</v>
      </c>
      <c r="O451" s="94">
        <v>0</v>
      </c>
      <c r="P451" s="94">
        <v>0</v>
      </c>
      <c r="Q451" s="94">
        <v>0</v>
      </c>
      <c r="R451" s="94">
        <v>0</v>
      </c>
      <c r="S451" s="94">
        <v>0</v>
      </c>
      <c r="T451" s="94">
        <v>0</v>
      </c>
    </row>
    <row r="452" spans="1:20" s="109" customFormat="1" ht="19.5" customHeight="1">
      <c r="A452" s="79"/>
      <c r="B452" s="80" t="s">
        <v>83</v>
      </c>
      <c r="C452" s="80"/>
      <c r="D452" s="126" t="s">
        <v>9</v>
      </c>
      <c r="E452" s="160">
        <f>E453+E454</f>
        <v>3500</v>
      </c>
      <c r="F452" s="160">
        <f aca="true" t="shared" si="57" ref="F452:O452">F453+F454</f>
        <v>1500</v>
      </c>
      <c r="G452" s="160">
        <f t="shared" si="57"/>
        <v>124750</v>
      </c>
      <c r="H452" s="160">
        <f t="shared" si="57"/>
        <v>124750</v>
      </c>
      <c r="I452" s="160">
        <f t="shared" si="57"/>
        <v>1500</v>
      </c>
      <c r="J452" s="160">
        <f t="shared" si="57"/>
        <v>0</v>
      </c>
      <c r="K452" s="160">
        <f t="shared" si="57"/>
        <v>1500</v>
      </c>
      <c r="L452" s="160">
        <f t="shared" si="57"/>
        <v>0</v>
      </c>
      <c r="M452" s="160">
        <f t="shared" si="57"/>
        <v>123250</v>
      </c>
      <c r="N452" s="160">
        <f t="shared" si="57"/>
        <v>0</v>
      </c>
      <c r="O452" s="160">
        <f t="shared" si="57"/>
        <v>0</v>
      </c>
      <c r="P452" s="160">
        <f>P453+P454</f>
        <v>0</v>
      </c>
      <c r="Q452" s="160">
        <f>Q453+Q454</f>
        <v>0</v>
      </c>
      <c r="R452" s="160">
        <f>R453+R454</f>
        <v>0</v>
      </c>
      <c r="S452" s="160">
        <f>S453+S454</f>
        <v>0</v>
      </c>
      <c r="T452" s="160">
        <f>T453+T454</f>
        <v>0</v>
      </c>
    </row>
    <row r="453" spans="1:20" ht="19.5" customHeight="1">
      <c r="A453" s="62"/>
      <c r="B453" s="56"/>
      <c r="C453" s="56">
        <v>3110</v>
      </c>
      <c r="D453" s="131" t="s">
        <v>208</v>
      </c>
      <c r="E453" s="122">
        <v>2000</v>
      </c>
      <c r="F453" s="122">
        <v>1500</v>
      </c>
      <c r="G453" s="104">
        <v>123250</v>
      </c>
      <c r="H453" s="99">
        <v>123250</v>
      </c>
      <c r="I453" s="99">
        <v>0</v>
      </c>
      <c r="J453" s="99">
        <v>0</v>
      </c>
      <c r="K453" s="99">
        <v>0</v>
      </c>
      <c r="L453" s="99">
        <v>0</v>
      </c>
      <c r="M453" s="99">
        <v>123250</v>
      </c>
      <c r="N453" s="99">
        <v>0</v>
      </c>
      <c r="O453" s="99">
        <v>0</v>
      </c>
      <c r="P453" s="99">
        <v>0</v>
      </c>
      <c r="Q453" s="99">
        <v>0</v>
      </c>
      <c r="R453" s="99">
        <v>0</v>
      </c>
      <c r="S453" s="99">
        <v>0</v>
      </c>
      <c r="T453" s="285">
        <v>0</v>
      </c>
    </row>
    <row r="454" spans="1:20" ht="19.5" customHeight="1">
      <c r="A454" s="39"/>
      <c r="B454" s="40"/>
      <c r="C454" s="40">
        <v>4220</v>
      </c>
      <c r="D454" s="127" t="s">
        <v>214</v>
      </c>
      <c r="E454" s="68">
        <v>1500</v>
      </c>
      <c r="F454" s="68"/>
      <c r="G454" s="27">
        <v>1500</v>
      </c>
      <c r="H454" s="103">
        <v>1500</v>
      </c>
      <c r="I454" s="103">
        <v>1500</v>
      </c>
      <c r="J454" s="103">
        <v>0</v>
      </c>
      <c r="K454" s="103">
        <v>1500</v>
      </c>
      <c r="L454" s="103">
        <v>0</v>
      </c>
      <c r="M454" s="103">
        <v>0</v>
      </c>
      <c r="N454" s="103">
        <v>0</v>
      </c>
      <c r="O454" s="103">
        <v>0</v>
      </c>
      <c r="P454" s="103">
        <v>0</v>
      </c>
      <c r="Q454" s="103">
        <v>0</v>
      </c>
      <c r="R454" s="103">
        <v>0</v>
      </c>
      <c r="S454" s="103">
        <v>0</v>
      </c>
      <c r="T454" s="103">
        <v>0</v>
      </c>
    </row>
    <row r="455" spans="1:20" ht="15" customHeight="1" hidden="1">
      <c r="A455" s="332"/>
      <c r="B455" s="333"/>
      <c r="C455" s="333"/>
      <c r="D455" s="333"/>
      <c r="E455" s="333"/>
      <c r="F455" s="333"/>
      <c r="G455" s="333"/>
      <c r="H455" s="333"/>
      <c r="I455" s="333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105"/>
    </row>
    <row r="456" spans="1:20" ht="25.5" hidden="1">
      <c r="A456" s="59">
        <v>853</v>
      </c>
      <c r="B456" s="55"/>
      <c r="C456" s="55"/>
      <c r="D456" s="129" t="s">
        <v>283</v>
      </c>
      <c r="E456" s="162">
        <f>E457</f>
        <v>0</v>
      </c>
      <c r="F456" s="162">
        <f>F457</f>
        <v>0</v>
      </c>
      <c r="G456" s="44">
        <f>G457</f>
        <v>175174</v>
      </c>
      <c r="H456" s="44">
        <f aca="true" t="shared" si="58" ref="H456:T456">H457</f>
        <v>175174</v>
      </c>
      <c r="I456" s="44">
        <f t="shared" si="58"/>
        <v>66</v>
      </c>
      <c r="J456" s="44">
        <f t="shared" si="58"/>
        <v>0</v>
      </c>
      <c r="K456" s="44">
        <f t="shared" si="58"/>
        <v>66</v>
      </c>
      <c r="L456" s="44">
        <f t="shared" si="58"/>
        <v>0</v>
      </c>
      <c r="M456" s="44">
        <f t="shared" si="58"/>
        <v>0</v>
      </c>
      <c r="N456" s="44">
        <f t="shared" si="58"/>
        <v>175108</v>
      </c>
      <c r="O456" s="44">
        <f t="shared" si="58"/>
        <v>0</v>
      </c>
      <c r="P456" s="44">
        <f t="shared" si="58"/>
        <v>0</v>
      </c>
      <c r="Q456" s="44">
        <f t="shared" si="58"/>
        <v>0</v>
      </c>
      <c r="R456" s="44">
        <f t="shared" si="58"/>
        <v>0</v>
      </c>
      <c r="S456" s="44">
        <f t="shared" si="58"/>
        <v>0</v>
      </c>
      <c r="T456" s="44">
        <f t="shared" si="58"/>
        <v>0</v>
      </c>
    </row>
    <row r="457" spans="1:20" s="109" customFormat="1" ht="20.25" customHeight="1" hidden="1">
      <c r="A457" s="79"/>
      <c r="B457" s="80">
        <v>85395</v>
      </c>
      <c r="C457" s="80"/>
      <c r="D457" s="126" t="s">
        <v>9</v>
      </c>
      <c r="E457" s="160">
        <f>SUM(E458:E498)</f>
        <v>0</v>
      </c>
      <c r="F457" s="160">
        <f aca="true" t="shared" si="59" ref="F457:T457">SUM(F458:F498)</f>
        <v>0</v>
      </c>
      <c r="G457" s="160">
        <f t="shared" si="59"/>
        <v>175174</v>
      </c>
      <c r="H457" s="160">
        <f t="shared" si="59"/>
        <v>175174</v>
      </c>
      <c r="I457" s="160">
        <f t="shared" si="59"/>
        <v>66</v>
      </c>
      <c r="J457" s="160">
        <f t="shared" si="59"/>
        <v>0</v>
      </c>
      <c r="K457" s="160">
        <f t="shared" si="59"/>
        <v>66</v>
      </c>
      <c r="L457" s="160">
        <f t="shared" si="59"/>
        <v>0</v>
      </c>
      <c r="M457" s="160">
        <f t="shared" si="59"/>
        <v>0</v>
      </c>
      <c r="N457" s="160">
        <f t="shared" si="59"/>
        <v>175108</v>
      </c>
      <c r="O457" s="160">
        <f t="shared" si="59"/>
        <v>0</v>
      </c>
      <c r="P457" s="160">
        <f t="shared" si="59"/>
        <v>0</v>
      </c>
      <c r="Q457" s="160">
        <f t="shared" si="59"/>
        <v>0</v>
      </c>
      <c r="R457" s="160">
        <f t="shared" si="59"/>
        <v>0</v>
      </c>
      <c r="S457" s="160">
        <f t="shared" si="59"/>
        <v>0</v>
      </c>
      <c r="T457" s="160">
        <f t="shared" si="59"/>
        <v>0</v>
      </c>
    </row>
    <row r="458" spans="1:20" ht="39" customHeight="1" hidden="1">
      <c r="A458" s="49"/>
      <c r="B458" s="50"/>
      <c r="C458" s="50">
        <v>2917</v>
      </c>
      <c r="D458" s="202" t="s">
        <v>390</v>
      </c>
      <c r="E458" s="73"/>
      <c r="F458" s="73">
        <v>0</v>
      </c>
      <c r="G458" s="73">
        <v>254</v>
      </c>
      <c r="H458" s="73">
        <v>254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203">
        <v>254</v>
      </c>
      <c r="O458" s="73">
        <v>0</v>
      </c>
      <c r="P458" s="73">
        <v>0</v>
      </c>
      <c r="Q458" s="73">
        <v>0</v>
      </c>
      <c r="R458" s="73">
        <v>0</v>
      </c>
      <c r="S458" s="73">
        <v>0</v>
      </c>
      <c r="T458" s="73">
        <v>0</v>
      </c>
    </row>
    <row r="459" spans="1:20" ht="39" customHeight="1" hidden="1">
      <c r="A459" s="49"/>
      <c r="B459" s="50"/>
      <c r="C459" s="50">
        <v>2918</v>
      </c>
      <c r="D459" s="202" t="s">
        <v>390</v>
      </c>
      <c r="E459" s="73"/>
      <c r="F459" s="73">
        <v>0</v>
      </c>
      <c r="G459" s="73">
        <v>1802</v>
      </c>
      <c r="H459" s="73">
        <v>1802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203">
        <v>1802</v>
      </c>
      <c r="O459" s="73">
        <v>0</v>
      </c>
      <c r="P459" s="73">
        <v>0</v>
      </c>
      <c r="Q459" s="73">
        <v>0</v>
      </c>
      <c r="R459" s="73">
        <v>0</v>
      </c>
      <c r="S459" s="73">
        <v>0</v>
      </c>
      <c r="T459" s="73">
        <v>0</v>
      </c>
    </row>
    <row r="460" spans="1:20" ht="38.25" customHeight="1" hidden="1">
      <c r="A460" s="49"/>
      <c r="B460" s="50"/>
      <c r="C460" s="50">
        <v>2919</v>
      </c>
      <c r="D460" s="202" t="s">
        <v>390</v>
      </c>
      <c r="E460" s="73"/>
      <c r="F460" s="73">
        <v>0</v>
      </c>
      <c r="G460" s="73">
        <v>363</v>
      </c>
      <c r="H460" s="73">
        <v>363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203">
        <v>363</v>
      </c>
      <c r="O460" s="73">
        <v>0</v>
      </c>
      <c r="P460" s="73">
        <v>0</v>
      </c>
      <c r="Q460" s="73">
        <v>0</v>
      </c>
      <c r="R460" s="73">
        <v>0</v>
      </c>
      <c r="S460" s="73">
        <v>0</v>
      </c>
      <c r="T460" s="73">
        <v>0</v>
      </c>
    </row>
    <row r="461" spans="1:20" ht="20.25" customHeight="1" hidden="1">
      <c r="A461" s="49"/>
      <c r="B461" s="50"/>
      <c r="C461" s="50">
        <v>3119</v>
      </c>
      <c r="D461" s="130" t="s">
        <v>208</v>
      </c>
      <c r="E461" s="73"/>
      <c r="F461" s="73"/>
      <c r="G461" s="47">
        <v>10423</v>
      </c>
      <c r="H461" s="47">
        <v>10423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10423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</row>
    <row r="462" spans="1:20" ht="28.5" customHeight="1" hidden="1">
      <c r="A462" s="49"/>
      <c r="B462" s="50"/>
      <c r="C462" s="50">
        <v>4017</v>
      </c>
      <c r="D462" s="130" t="s">
        <v>156</v>
      </c>
      <c r="E462" s="73"/>
      <c r="F462" s="73"/>
      <c r="G462" s="47">
        <v>25101</v>
      </c>
      <c r="H462" s="47">
        <v>25101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25101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</row>
    <row r="463" spans="1:20" ht="28.5" customHeight="1" hidden="1">
      <c r="A463" s="49"/>
      <c r="B463" s="50"/>
      <c r="C463" s="50">
        <v>4018</v>
      </c>
      <c r="D463" s="130" t="s">
        <v>156</v>
      </c>
      <c r="E463" s="73"/>
      <c r="F463" s="73"/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</row>
    <row r="464" spans="1:20" ht="25.5" customHeight="1" hidden="1">
      <c r="A464" s="49"/>
      <c r="B464" s="50"/>
      <c r="C464" s="50">
        <v>4019</v>
      </c>
      <c r="D464" s="130" t="s">
        <v>156</v>
      </c>
      <c r="E464" s="73"/>
      <c r="F464" s="73"/>
      <c r="G464" s="47">
        <v>2376</v>
      </c>
      <c r="H464" s="47">
        <v>2376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2376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</row>
    <row r="465" spans="1:20" ht="19.5" customHeight="1" hidden="1">
      <c r="A465" s="49"/>
      <c r="B465" s="50"/>
      <c r="C465" s="50">
        <v>4117</v>
      </c>
      <c r="D465" s="127" t="s">
        <v>123</v>
      </c>
      <c r="E465" s="73"/>
      <c r="F465" s="73"/>
      <c r="G465" s="47">
        <v>4731</v>
      </c>
      <c r="H465" s="47">
        <v>4731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4731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</row>
    <row r="466" spans="1:20" ht="19.5" customHeight="1" hidden="1">
      <c r="A466" s="39"/>
      <c r="B466" s="40"/>
      <c r="C466" s="40">
        <v>4118</v>
      </c>
      <c r="D466" s="127" t="s">
        <v>123</v>
      </c>
      <c r="E466" s="68"/>
      <c r="F466" s="68"/>
      <c r="G466" s="27">
        <v>0</v>
      </c>
      <c r="H466" s="27">
        <v>0</v>
      </c>
      <c r="I466" s="100">
        <v>0</v>
      </c>
      <c r="J466" s="100">
        <v>0</v>
      </c>
      <c r="K466" s="100">
        <v>0</v>
      </c>
      <c r="L466" s="100">
        <v>0</v>
      </c>
      <c r="M466" s="100">
        <v>0</v>
      </c>
      <c r="N466" s="151">
        <v>0</v>
      </c>
      <c r="O466" s="100">
        <v>0</v>
      </c>
      <c r="P466" s="178">
        <f>SUM(P467:P500)</f>
        <v>0</v>
      </c>
      <c r="Q466" s="100">
        <v>0</v>
      </c>
      <c r="R466" s="100">
        <v>0</v>
      </c>
      <c r="S466" s="100">
        <v>0</v>
      </c>
      <c r="T466" s="100">
        <v>0</v>
      </c>
    </row>
    <row r="467" spans="1:20" ht="19.5" customHeight="1" hidden="1">
      <c r="A467" s="39"/>
      <c r="B467" s="40"/>
      <c r="C467" s="40">
        <v>4119</v>
      </c>
      <c r="D467" s="127" t="s">
        <v>123</v>
      </c>
      <c r="E467" s="68"/>
      <c r="F467" s="68"/>
      <c r="G467" s="27">
        <v>529</v>
      </c>
      <c r="H467" s="27">
        <v>529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27">
        <v>529</v>
      </c>
      <c r="O467" s="94">
        <v>0</v>
      </c>
      <c r="P467" s="41">
        <f>SUM(P469:P501)</f>
        <v>0</v>
      </c>
      <c r="Q467" s="94">
        <v>0</v>
      </c>
      <c r="R467" s="94">
        <v>0</v>
      </c>
      <c r="S467" s="94">
        <v>0</v>
      </c>
      <c r="T467" s="94">
        <v>0</v>
      </c>
    </row>
    <row r="468" spans="1:20" ht="19.5" customHeight="1" hidden="1">
      <c r="A468" s="39"/>
      <c r="B468" s="40"/>
      <c r="C468" s="40">
        <v>4127</v>
      </c>
      <c r="D468" s="127" t="s">
        <v>158</v>
      </c>
      <c r="E468" s="68"/>
      <c r="F468" s="68"/>
      <c r="G468" s="27">
        <v>741</v>
      </c>
      <c r="H468" s="27">
        <v>741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27">
        <v>741</v>
      </c>
      <c r="O468" s="94">
        <v>0</v>
      </c>
      <c r="P468" s="41">
        <v>0</v>
      </c>
      <c r="Q468" s="94">
        <v>0</v>
      </c>
      <c r="R468" s="94">
        <v>0</v>
      </c>
      <c r="S468" s="94">
        <v>0</v>
      </c>
      <c r="T468" s="94">
        <v>0</v>
      </c>
    </row>
    <row r="469" spans="1:20" ht="19.5" customHeight="1" hidden="1">
      <c r="A469" s="39"/>
      <c r="B469" s="40"/>
      <c r="C469" s="40">
        <v>4128</v>
      </c>
      <c r="D469" s="127" t="s">
        <v>158</v>
      </c>
      <c r="E469" s="68"/>
      <c r="F469" s="68"/>
      <c r="G469" s="27">
        <v>0</v>
      </c>
      <c r="H469" s="27">
        <v>0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0</v>
      </c>
      <c r="O469" s="94">
        <v>0</v>
      </c>
      <c r="P469" s="41">
        <f>SUM(P470:P501)</f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19.5" customHeight="1" hidden="1">
      <c r="A470" s="39"/>
      <c r="B470" s="40"/>
      <c r="C470" s="40">
        <v>4129</v>
      </c>
      <c r="D470" s="127" t="s">
        <v>158</v>
      </c>
      <c r="E470" s="68"/>
      <c r="F470" s="68"/>
      <c r="G470" s="27">
        <v>87</v>
      </c>
      <c r="H470" s="27">
        <v>87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27">
        <v>87</v>
      </c>
      <c r="O470" s="94">
        <v>0</v>
      </c>
      <c r="P470" s="41">
        <f>SUM(P472:P502)</f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19.5" customHeight="1" hidden="1">
      <c r="A471" s="39"/>
      <c r="B471" s="40"/>
      <c r="C471" s="40">
        <v>4177</v>
      </c>
      <c r="D471" s="127" t="s">
        <v>124</v>
      </c>
      <c r="E471" s="68"/>
      <c r="F471" s="68"/>
      <c r="G471" s="27">
        <v>32166</v>
      </c>
      <c r="H471" s="27">
        <v>32166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32166</v>
      </c>
      <c r="O471" s="94">
        <v>0</v>
      </c>
      <c r="P471" s="41"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19.5" customHeight="1" hidden="1">
      <c r="A472" s="39"/>
      <c r="B472" s="40"/>
      <c r="C472" s="40">
        <v>4178</v>
      </c>
      <c r="D472" s="127" t="s">
        <v>124</v>
      </c>
      <c r="E472" s="68"/>
      <c r="F472" s="68"/>
      <c r="G472" s="27">
        <v>0</v>
      </c>
      <c r="H472" s="27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0</v>
      </c>
      <c r="O472" s="94">
        <v>0</v>
      </c>
      <c r="P472" s="41">
        <f>SUM(P473:P503)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19.5" customHeight="1" hidden="1">
      <c r="A473" s="39"/>
      <c r="B473" s="40"/>
      <c r="C473" s="40">
        <v>4179</v>
      </c>
      <c r="D473" s="127" t="s">
        <v>124</v>
      </c>
      <c r="E473" s="68"/>
      <c r="F473" s="68"/>
      <c r="G473" s="27">
        <v>4533</v>
      </c>
      <c r="H473" s="27">
        <v>4533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4533</v>
      </c>
      <c r="O473" s="94">
        <v>0</v>
      </c>
      <c r="P473" s="41">
        <f>SUM(P475:P504)</f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19.5" customHeight="1" hidden="1">
      <c r="A474" s="39"/>
      <c r="B474" s="40"/>
      <c r="C474" s="40">
        <v>4217</v>
      </c>
      <c r="D474" s="127" t="s">
        <v>125</v>
      </c>
      <c r="E474" s="68"/>
      <c r="F474" s="68"/>
      <c r="G474" s="27">
        <v>13920</v>
      </c>
      <c r="H474" s="27">
        <v>13920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13920</v>
      </c>
      <c r="O474" s="94">
        <v>0</v>
      </c>
      <c r="P474" s="41"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19.5" customHeight="1" hidden="1">
      <c r="A475" s="39"/>
      <c r="B475" s="40"/>
      <c r="C475" s="40">
        <v>4218</v>
      </c>
      <c r="D475" s="127" t="s">
        <v>125</v>
      </c>
      <c r="E475" s="68"/>
      <c r="F475" s="68"/>
      <c r="G475" s="27">
        <v>0</v>
      </c>
      <c r="H475" s="27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0</v>
      </c>
      <c r="O475" s="94">
        <v>0</v>
      </c>
      <c r="P475" s="41">
        <f>SUM(P476:P505)</f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19.5" customHeight="1" hidden="1">
      <c r="A476" s="39"/>
      <c r="B476" s="40"/>
      <c r="C476" s="40">
        <v>4219</v>
      </c>
      <c r="D476" s="127" t="s">
        <v>125</v>
      </c>
      <c r="E476" s="68"/>
      <c r="F476" s="68"/>
      <c r="G476" s="27">
        <v>1349</v>
      </c>
      <c r="H476" s="27">
        <v>1349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27">
        <v>1349</v>
      </c>
      <c r="O476" s="94">
        <v>0</v>
      </c>
      <c r="P476" s="41">
        <f>SUM(P484:P506)</f>
        <v>0</v>
      </c>
      <c r="Q476" s="94">
        <v>0</v>
      </c>
      <c r="R476" s="94">
        <v>0</v>
      </c>
      <c r="S476" s="94">
        <v>0</v>
      </c>
      <c r="T476" s="94">
        <v>0</v>
      </c>
    </row>
    <row r="477" spans="1:20" ht="19.5" customHeight="1" hidden="1">
      <c r="A477" s="39"/>
      <c r="B477" s="40"/>
      <c r="C477" s="40">
        <v>4227</v>
      </c>
      <c r="D477" s="127" t="s">
        <v>214</v>
      </c>
      <c r="E477" s="68"/>
      <c r="F477" s="68"/>
      <c r="G477" s="27">
        <v>1346</v>
      </c>
      <c r="H477" s="27">
        <v>1346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27">
        <v>1346</v>
      </c>
      <c r="O477" s="94">
        <v>0</v>
      </c>
      <c r="P477" s="41">
        <v>0</v>
      </c>
      <c r="Q477" s="94">
        <v>0</v>
      </c>
      <c r="R477" s="94">
        <v>0</v>
      </c>
      <c r="S477" s="94">
        <v>0</v>
      </c>
      <c r="T477" s="94">
        <v>0</v>
      </c>
    </row>
    <row r="478" spans="1:20" ht="19.5" customHeight="1" hidden="1">
      <c r="A478" s="39"/>
      <c r="B478" s="40"/>
      <c r="C478" s="40">
        <v>4228</v>
      </c>
      <c r="D478" s="127" t="s">
        <v>214</v>
      </c>
      <c r="E478" s="68"/>
      <c r="F478" s="68"/>
      <c r="G478" s="27">
        <v>0</v>
      </c>
      <c r="H478" s="27">
        <v>0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27">
        <v>0</v>
      </c>
      <c r="O478" s="94">
        <v>0</v>
      </c>
      <c r="P478" s="41">
        <v>0</v>
      </c>
      <c r="Q478" s="94">
        <v>0</v>
      </c>
      <c r="R478" s="94">
        <v>0</v>
      </c>
      <c r="S478" s="94">
        <v>0</v>
      </c>
      <c r="T478" s="94">
        <v>0</v>
      </c>
    </row>
    <row r="479" spans="1:20" ht="19.5" customHeight="1" hidden="1">
      <c r="A479" s="39"/>
      <c r="B479" s="40"/>
      <c r="C479" s="40">
        <v>4229</v>
      </c>
      <c r="D479" s="127" t="s">
        <v>214</v>
      </c>
      <c r="E479" s="68"/>
      <c r="F479" s="68"/>
      <c r="G479" s="27">
        <v>75</v>
      </c>
      <c r="H479" s="27">
        <v>75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27">
        <v>75</v>
      </c>
      <c r="O479" s="94">
        <v>0</v>
      </c>
      <c r="P479" s="41">
        <v>0</v>
      </c>
      <c r="Q479" s="94">
        <v>0</v>
      </c>
      <c r="R479" s="94">
        <v>0</v>
      </c>
      <c r="S479" s="94">
        <v>0</v>
      </c>
      <c r="T479" s="94">
        <v>0</v>
      </c>
    </row>
    <row r="480" spans="1:20" ht="19.5" customHeight="1" hidden="1">
      <c r="A480" s="39"/>
      <c r="B480" s="40"/>
      <c r="C480" s="40">
        <v>4287</v>
      </c>
      <c r="D480" s="127" t="s">
        <v>159</v>
      </c>
      <c r="E480" s="68"/>
      <c r="F480" s="68"/>
      <c r="G480" s="27">
        <v>608</v>
      </c>
      <c r="H480" s="27">
        <v>608</v>
      </c>
      <c r="I480" s="94">
        <v>0</v>
      </c>
      <c r="J480" s="94">
        <v>0</v>
      </c>
      <c r="K480" s="94">
        <v>0</v>
      </c>
      <c r="L480" s="94">
        <v>0</v>
      </c>
      <c r="M480" s="94">
        <v>0</v>
      </c>
      <c r="N480" s="27">
        <v>608</v>
      </c>
      <c r="O480" s="94">
        <v>0</v>
      </c>
      <c r="P480" s="41"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19.5" customHeight="1" hidden="1">
      <c r="A481" s="39"/>
      <c r="B481" s="40"/>
      <c r="C481" s="40">
        <v>4288</v>
      </c>
      <c r="D481" s="127" t="s">
        <v>159</v>
      </c>
      <c r="E481" s="68"/>
      <c r="F481" s="68"/>
      <c r="G481" s="27">
        <v>0</v>
      </c>
      <c r="H481" s="27">
        <v>0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27">
        <v>0</v>
      </c>
      <c r="O481" s="94">
        <v>0</v>
      </c>
      <c r="P481" s="41"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4289</v>
      </c>
      <c r="D482" s="127" t="s">
        <v>159</v>
      </c>
      <c r="E482" s="68"/>
      <c r="F482" s="68"/>
      <c r="G482" s="27">
        <v>42</v>
      </c>
      <c r="H482" s="27">
        <v>42</v>
      </c>
      <c r="I482" s="94">
        <v>0</v>
      </c>
      <c r="J482" s="94">
        <v>0</v>
      </c>
      <c r="K482" s="94">
        <v>0</v>
      </c>
      <c r="L482" s="94">
        <v>0</v>
      </c>
      <c r="M482" s="94">
        <v>0</v>
      </c>
      <c r="N482" s="27">
        <v>42</v>
      </c>
      <c r="O482" s="94">
        <v>0</v>
      </c>
      <c r="P482" s="41"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4307</v>
      </c>
      <c r="D483" s="127" t="s">
        <v>127</v>
      </c>
      <c r="E483" s="68"/>
      <c r="F483" s="68"/>
      <c r="G483" s="27">
        <v>65675</v>
      </c>
      <c r="H483" s="27">
        <v>65675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27">
        <v>65675</v>
      </c>
      <c r="O483" s="94">
        <v>0</v>
      </c>
      <c r="P483" s="41"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4308</v>
      </c>
      <c r="D484" s="127" t="s">
        <v>127</v>
      </c>
      <c r="E484" s="68"/>
      <c r="F484" s="68"/>
      <c r="G484" s="27">
        <v>0</v>
      </c>
      <c r="H484" s="27">
        <v>0</v>
      </c>
      <c r="I484" s="94">
        <v>0</v>
      </c>
      <c r="J484" s="94">
        <v>0</v>
      </c>
      <c r="K484" s="94">
        <v>0</v>
      </c>
      <c r="L484" s="94">
        <v>0</v>
      </c>
      <c r="M484" s="94">
        <v>0</v>
      </c>
      <c r="N484" s="27">
        <v>0</v>
      </c>
      <c r="O484" s="94">
        <v>0</v>
      </c>
      <c r="P484" s="41">
        <f>SUM(P485:P507)</f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4309</v>
      </c>
      <c r="D485" s="127" t="s">
        <v>127</v>
      </c>
      <c r="E485" s="68"/>
      <c r="F485" s="68"/>
      <c r="G485" s="27">
        <v>6263</v>
      </c>
      <c r="H485" s="27">
        <v>6263</v>
      </c>
      <c r="I485" s="94">
        <v>0</v>
      </c>
      <c r="J485" s="94">
        <v>0</v>
      </c>
      <c r="K485" s="94">
        <v>0</v>
      </c>
      <c r="L485" s="94">
        <v>0</v>
      </c>
      <c r="M485" s="94">
        <v>0</v>
      </c>
      <c r="N485" s="27">
        <v>6263</v>
      </c>
      <c r="O485" s="94">
        <v>0</v>
      </c>
      <c r="P485" s="41">
        <f>SUM(P487:P508)</f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19.5" customHeight="1" hidden="1">
      <c r="A486" s="39"/>
      <c r="B486" s="40"/>
      <c r="C486" s="40">
        <v>4417</v>
      </c>
      <c r="D486" s="127" t="s">
        <v>160</v>
      </c>
      <c r="E486" s="68"/>
      <c r="F486" s="68"/>
      <c r="G486" s="27">
        <v>100</v>
      </c>
      <c r="H486" s="27">
        <v>100</v>
      </c>
      <c r="I486" s="94">
        <v>0</v>
      </c>
      <c r="J486" s="94">
        <v>0</v>
      </c>
      <c r="K486" s="94">
        <v>0</v>
      </c>
      <c r="L486" s="94">
        <v>0</v>
      </c>
      <c r="M486" s="94">
        <v>0</v>
      </c>
      <c r="N486" s="27">
        <v>100</v>
      </c>
      <c r="O486" s="94">
        <v>0</v>
      </c>
      <c r="P486" s="41"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19.5" customHeight="1" hidden="1">
      <c r="A487" s="39"/>
      <c r="B487" s="40"/>
      <c r="C487" s="40">
        <v>4418</v>
      </c>
      <c r="D487" s="127" t="s">
        <v>160</v>
      </c>
      <c r="E487" s="68"/>
      <c r="F487" s="68"/>
      <c r="G487" s="27">
        <v>0</v>
      </c>
      <c r="H487" s="27">
        <v>0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27">
        <v>0</v>
      </c>
      <c r="O487" s="94">
        <v>0</v>
      </c>
      <c r="P487" s="41">
        <f>SUM(P488:P509)</f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19.5" customHeight="1" hidden="1">
      <c r="A488" s="39"/>
      <c r="B488" s="40"/>
      <c r="C488" s="40">
        <v>4419</v>
      </c>
      <c r="D488" s="127" t="s">
        <v>160</v>
      </c>
      <c r="E488" s="68"/>
      <c r="F488" s="68"/>
      <c r="G488" s="27">
        <f>18</f>
        <v>18</v>
      </c>
      <c r="H488" s="27">
        <f>18</f>
        <v>18</v>
      </c>
      <c r="I488" s="94">
        <v>0</v>
      </c>
      <c r="J488" s="94">
        <v>0</v>
      </c>
      <c r="K488" s="94">
        <v>0</v>
      </c>
      <c r="L488" s="94">
        <v>0</v>
      </c>
      <c r="M488" s="94">
        <v>0</v>
      </c>
      <c r="N488" s="27">
        <f>18</f>
        <v>18</v>
      </c>
      <c r="O488" s="94">
        <v>0</v>
      </c>
      <c r="P488" s="41">
        <f>SUM(P494:P510)</f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19.5" customHeight="1" hidden="1">
      <c r="A489" s="39"/>
      <c r="B489" s="40"/>
      <c r="C489" s="40">
        <v>4437</v>
      </c>
      <c r="D489" s="127" t="s">
        <v>128</v>
      </c>
      <c r="E489" s="68"/>
      <c r="F489" s="68"/>
      <c r="G489" s="27">
        <v>868</v>
      </c>
      <c r="H489" s="27">
        <v>868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27">
        <v>868</v>
      </c>
      <c r="O489" s="94">
        <v>0</v>
      </c>
      <c r="P489" s="41"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19.5" customHeight="1" hidden="1">
      <c r="A490" s="39"/>
      <c r="B490" s="40"/>
      <c r="C490" s="40">
        <v>4438</v>
      </c>
      <c r="D490" s="127" t="s">
        <v>128</v>
      </c>
      <c r="E490" s="68"/>
      <c r="F490" s="68"/>
      <c r="G490" s="27">
        <v>0</v>
      </c>
      <c r="H490" s="27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0</v>
      </c>
      <c r="N490" s="27">
        <v>0</v>
      </c>
      <c r="O490" s="94">
        <v>0</v>
      </c>
      <c r="P490" s="41"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19.5" customHeight="1" hidden="1">
      <c r="A491" s="39"/>
      <c r="B491" s="40"/>
      <c r="C491" s="40">
        <v>4439</v>
      </c>
      <c r="D491" s="127" t="s">
        <v>128</v>
      </c>
      <c r="E491" s="68"/>
      <c r="F491" s="68"/>
      <c r="G491" s="27">
        <v>155</v>
      </c>
      <c r="H491" s="27">
        <v>155</v>
      </c>
      <c r="I491" s="94">
        <v>0</v>
      </c>
      <c r="J491" s="94">
        <v>0</v>
      </c>
      <c r="K491" s="94">
        <v>0</v>
      </c>
      <c r="L491" s="94">
        <v>0</v>
      </c>
      <c r="M491" s="94">
        <v>0</v>
      </c>
      <c r="N491" s="27">
        <v>155</v>
      </c>
      <c r="O491" s="94">
        <v>0</v>
      </c>
      <c r="P491" s="41"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ht="39.75" customHeight="1" hidden="1">
      <c r="A492" s="39"/>
      <c r="B492" s="40"/>
      <c r="C492" s="40">
        <v>4560</v>
      </c>
      <c r="D492" s="130" t="s">
        <v>299</v>
      </c>
      <c r="E492" s="68"/>
      <c r="F492" s="68"/>
      <c r="G492" s="27">
        <v>66</v>
      </c>
      <c r="H492" s="27">
        <v>66</v>
      </c>
      <c r="I492" s="94">
        <v>66</v>
      </c>
      <c r="J492" s="94">
        <v>0</v>
      </c>
      <c r="K492" s="94">
        <v>66</v>
      </c>
      <c r="L492" s="94">
        <v>0</v>
      </c>
      <c r="M492" s="94">
        <v>0</v>
      </c>
      <c r="N492" s="27">
        <v>0</v>
      </c>
      <c r="O492" s="94">
        <v>0</v>
      </c>
      <c r="P492" s="41">
        <v>0</v>
      </c>
      <c r="Q492" s="94">
        <v>0</v>
      </c>
      <c r="R492" s="94">
        <v>0</v>
      </c>
      <c r="S492" s="94">
        <v>0</v>
      </c>
      <c r="T492" s="94">
        <v>0</v>
      </c>
    </row>
    <row r="493" spans="1:20" ht="39.75" customHeight="1" hidden="1">
      <c r="A493" s="39"/>
      <c r="B493" s="40"/>
      <c r="C493" s="40">
        <v>4747</v>
      </c>
      <c r="D493" s="127" t="s">
        <v>287</v>
      </c>
      <c r="E493" s="68"/>
      <c r="F493" s="68"/>
      <c r="G493" s="27">
        <v>651</v>
      </c>
      <c r="H493" s="27">
        <v>651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27">
        <v>651</v>
      </c>
      <c r="O493" s="94">
        <v>0</v>
      </c>
      <c r="P493" s="41"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38.25" hidden="1">
      <c r="A494" s="39"/>
      <c r="B494" s="40"/>
      <c r="C494" s="40">
        <v>4748</v>
      </c>
      <c r="D494" s="127" t="s">
        <v>287</v>
      </c>
      <c r="E494" s="68"/>
      <c r="F494" s="68"/>
      <c r="G494" s="27">
        <v>0</v>
      </c>
      <c r="H494" s="27">
        <v>0</v>
      </c>
      <c r="I494" s="94">
        <v>0</v>
      </c>
      <c r="J494" s="94">
        <v>0</v>
      </c>
      <c r="K494" s="94">
        <v>0</v>
      </c>
      <c r="L494" s="94">
        <v>0</v>
      </c>
      <c r="M494" s="94">
        <v>0</v>
      </c>
      <c r="N494" s="27">
        <v>0</v>
      </c>
      <c r="O494" s="94">
        <v>0</v>
      </c>
      <c r="P494" s="41">
        <f>SUM(P495:P511)</f>
        <v>0</v>
      </c>
      <c r="Q494" s="94">
        <v>0</v>
      </c>
      <c r="R494" s="94">
        <v>0</v>
      </c>
      <c r="S494" s="94">
        <v>0</v>
      </c>
      <c r="T494" s="94">
        <v>0</v>
      </c>
    </row>
    <row r="495" spans="1:20" ht="38.25" hidden="1">
      <c r="A495" s="39"/>
      <c r="B495" s="40"/>
      <c r="C495" s="40">
        <v>4749</v>
      </c>
      <c r="D495" s="127" t="s">
        <v>163</v>
      </c>
      <c r="E495" s="68"/>
      <c r="F495" s="68"/>
      <c r="G495" s="27">
        <v>95</v>
      </c>
      <c r="H495" s="27">
        <v>95</v>
      </c>
      <c r="I495" s="94">
        <v>0</v>
      </c>
      <c r="J495" s="94">
        <v>0</v>
      </c>
      <c r="K495" s="94">
        <v>0</v>
      </c>
      <c r="L495" s="94">
        <v>0</v>
      </c>
      <c r="M495" s="94">
        <v>0</v>
      </c>
      <c r="N495" s="27">
        <v>95</v>
      </c>
      <c r="O495" s="94">
        <v>0</v>
      </c>
      <c r="P495" s="41">
        <f>SUM(P497:P512)</f>
        <v>0</v>
      </c>
      <c r="Q495" s="94">
        <v>0</v>
      </c>
      <c r="R495" s="94">
        <v>0</v>
      </c>
      <c r="S495" s="94">
        <v>0</v>
      </c>
      <c r="T495" s="94">
        <v>0</v>
      </c>
    </row>
    <row r="496" spans="1:20" ht="25.5" hidden="1">
      <c r="A496" s="39"/>
      <c r="B496" s="40"/>
      <c r="C496" s="40">
        <v>4757</v>
      </c>
      <c r="D496" s="127" t="s">
        <v>164</v>
      </c>
      <c r="E496" s="68"/>
      <c r="F496" s="68"/>
      <c r="G496" s="27">
        <v>789</v>
      </c>
      <c r="H496" s="27">
        <v>789</v>
      </c>
      <c r="I496" s="94">
        <v>0</v>
      </c>
      <c r="J496" s="94">
        <v>0</v>
      </c>
      <c r="K496" s="94">
        <v>0</v>
      </c>
      <c r="L496" s="94">
        <v>0</v>
      </c>
      <c r="M496" s="94">
        <v>0</v>
      </c>
      <c r="N496" s="27">
        <v>789</v>
      </c>
      <c r="O496" s="94">
        <v>0</v>
      </c>
      <c r="P496" s="41">
        <v>0</v>
      </c>
      <c r="Q496" s="94">
        <v>0</v>
      </c>
      <c r="R496" s="94">
        <v>0</v>
      </c>
      <c r="S496" s="94">
        <v>0</v>
      </c>
      <c r="T496" s="94">
        <v>0</v>
      </c>
    </row>
    <row r="497" spans="1:20" ht="25.5" hidden="1">
      <c r="A497" s="39"/>
      <c r="B497" s="40"/>
      <c r="C497" s="40">
        <v>4758</v>
      </c>
      <c r="D497" s="127" t="s">
        <v>164</v>
      </c>
      <c r="E497" s="68"/>
      <c r="F497" s="68"/>
      <c r="G497" s="27">
        <v>0</v>
      </c>
      <c r="H497" s="27">
        <v>0</v>
      </c>
      <c r="I497" s="94">
        <v>0</v>
      </c>
      <c r="J497" s="94">
        <v>0</v>
      </c>
      <c r="K497" s="94">
        <v>0</v>
      </c>
      <c r="L497" s="94">
        <v>0</v>
      </c>
      <c r="M497" s="94">
        <v>0</v>
      </c>
      <c r="N497" s="27">
        <v>0</v>
      </c>
      <c r="O497" s="94">
        <v>0</v>
      </c>
      <c r="P497" s="41">
        <f>SUM(P498:P513)</f>
        <v>0</v>
      </c>
      <c r="Q497" s="94">
        <v>0</v>
      </c>
      <c r="R497" s="94">
        <v>0</v>
      </c>
      <c r="S497" s="94">
        <v>0</v>
      </c>
      <c r="T497" s="94">
        <v>0</v>
      </c>
    </row>
    <row r="498" spans="1:20" ht="25.5" hidden="1">
      <c r="A498" s="62"/>
      <c r="B498" s="56"/>
      <c r="C498" s="56">
        <v>4759</v>
      </c>
      <c r="D498" s="131" t="s">
        <v>164</v>
      </c>
      <c r="E498" s="122"/>
      <c r="F498" s="122"/>
      <c r="G498" s="104">
        <v>48</v>
      </c>
      <c r="H498" s="104">
        <v>48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104">
        <v>48</v>
      </c>
      <c r="O498" s="99">
        <v>0</v>
      </c>
      <c r="P498" s="57">
        <f>SUM(P500:P513)</f>
        <v>0</v>
      </c>
      <c r="Q498" s="99">
        <v>0</v>
      </c>
      <c r="R498" s="99">
        <v>0</v>
      </c>
      <c r="S498" s="99">
        <v>0</v>
      </c>
      <c r="T498" s="99">
        <v>0</v>
      </c>
    </row>
    <row r="499" spans="1:20" ht="12.75" hidden="1">
      <c r="A499" s="39"/>
      <c r="B499" s="40"/>
      <c r="C499" s="40"/>
      <c r="D499" s="127"/>
      <c r="E499" s="68"/>
      <c r="F499" s="68"/>
      <c r="G499" s="27"/>
      <c r="H499" s="27"/>
      <c r="I499" s="142"/>
      <c r="J499" s="142"/>
      <c r="K499" s="142"/>
      <c r="L499" s="142"/>
      <c r="M499" s="142"/>
      <c r="N499" s="27"/>
      <c r="O499" s="142"/>
      <c r="P499" s="41"/>
      <c r="Q499" s="142"/>
      <c r="R499" s="142"/>
      <c r="S499" s="142"/>
      <c r="T499" s="143"/>
    </row>
    <row r="500" spans="1:20" ht="25.5" hidden="1">
      <c r="A500" s="35">
        <v>854</v>
      </c>
      <c r="B500" s="36"/>
      <c r="C500" s="36"/>
      <c r="D500" s="125" t="s">
        <v>34</v>
      </c>
      <c r="E500" s="72">
        <f>SUM(E501,E514,E520,E523)</f>
        <v>0</v>
      </c>
      <c r="F500" s="72">
        <f>SUM(F501,F514,F520,F523)</f>
        <v>0</v>
      </c>
      <c r="G500" s="37">
        <f>G501+G514+G520+G523</f>
        <v>252668</v>
      </c>
      <c r="H500" s="37">
        <f aca="true" t="shared" si="60" ref="H500:T500">H501+H514+H520+H523</f>
        <v>252668</v>
      </c>
      <c r="I500" s="37">
        <f t="shared" si="60"/>
        <v>143102</v>
      </c>
      <c r="J500" s="37">
        <f t="shared" si="60"/>
        <v>126594</v>
      </c>
      <c r="K500" s="37">
        <f t="shared" si="60"/>
        <v>16508</v>
      </c>
      <c r="L500" s="37">
        <f t="shared" si="60"/>
        <v>0</v>
      </c>
      <c r="M500" s="37">
        <f t="shared" si="60"/>
        <v>109566</v>
      </c>
      <c r="N500" s="37">
        <f t="shared" si="60"/>
        <v>0</v>
      </c>
      <c r="O500" s="37">
        <f t="shared" si="60"/>
        <v>0</v>
      </c>
      <c r="P500" s="37">
        <f t="shared" si="60"/>
        <v>0</v>
      </c>
      <c r="Q500" s="37">
        <f t="shared" si="60"/>
        <v>0</v>
      </c>
      <c r="R500" s="37">
        <f t="shared" si="60"/>
        <v>0</v>
      </c>
      <c r="S500" s="37">
        <f t="shared" si="60"/>
        <v>0</v>
      </c>
      <c r="T500" s="37">
        <f t="shared" si="60"/>
        <v>0</v>
      </c>
    </row>
    <row r="501" spans="1:20" s="109" customFormat="1" ht="19.5" customHeight="1" hidden="1">
      <c r="A501" s="79"/>
      <c r="B501" s="80">
        <v>85401</v>
      </c>
      <c r="C501" s="80"/>
      <c r="D501" s="126" t="s">
        <v>276</v>
      </c>
      <c r="E501" s="160">
        <f>SUM(E502:E513)</f>
        <v>0</v>
      </c>
      <c r="F501" s="160">
        <f>SUM(F502:F513)</f>
        <v>0</v>
      </c>
      <c r="G501" s="81">
        <f>SUM(G502:G513)</f>
        <v>128820</v>
      </c>
      <c r="H501" s="81">
        <f aca="true" t="shared" si="61" ref="H501:T501">SUM(H502:H513)</f>
        <v>128820</v>
      </c>
      <c r="I501" s="81">
        <f t="shared" si="61"/>
        <v>128480</v>
      </c>
      <c r="J501" s="81">
        <f t="shared" si="61"/>
        <v>115072</v>
      </c>
      <c r="K501" s="81">
        <f t="shared" si="61"/>
        <v>13408</v>
      </c>
      <c r="L501" s="81">
        <f t="shared" si="61"/>
        <v>0</v>
      </c>
      <c r="M501" s="81">
        <f t="shared" si="61"/>
        <v>340</v>
      </c>
      <c r="N501" s="81">
        <f t="shared" si="61"/>
        <v>0</v>
      </c>
      <c r="O501" s="81">
        <f t="shared" si="61"/>
        <v>0</v>
      </c>
      <c r="P501" s="81">
        <f t="shared" si="61"/>
        <v>0</v>
      </c>
      <c r="Q501" s="81">
        <f t="shared" si="61"/>
        <v>0</v>
      </c>
      <c r="R501" s="81">
        <f t="shared" si="61"/>
        <v>0</v>
      </c>
      <c r="S501" s="81">
        <f t="shared" si="61"/>
        <v>0</v>
      </c>
      <c r="T501" s="81">
        <f t="shared" si="61"/>
        <v>0</v>
      </c>
    </row>
    <row r="502" spans="1:20" ht="25.5" hidden="1">
      <c r="A502" s="39"/>
      <c r="B502" s="40"/>
      <c r="C502" s="40">
        <v>3020</v>
      </c>
      <c r="D502" s="127" t="s">
        <v>169</v>
      </c>
      <c r="E502" s="68"/>
      <c r="F502" s="68"/>
      <c r="G502" s="27">
        <f>100+240</f>
        <v>340</v>
      </c>
      <c r="H502" s="27">
        <f>100+240</f>
        <v>340</v>
      </c>
      <c r="I502" s="94">
        <v>0</v>
      </c>
      <c r="J502" s="94">
        <v>0</v>
      </c>
      <c r="K502" s="94">
        <v>0</v>
      </c>
      <c r="L502" s="94">
        <v>0</v>
      </c>
      <c r="M502" s="94">
        <v>340</v>
      </c>
      <c r="N502" s="94">
        <v>0</v>
      </c>
      <c r="O502" s="94">
        <v>0</v>
      </c>
      <c r="P502" s="41">
        <f>SUM(P503:P513)</f>
        <v>0</v>
      </c>
      <c r="Q502" s="94">
        <v>0</v>
      </c>
      <c r="R502" s="94">
        <v>0</v>
      </c>
      <c r="S502" s="94">
        <v>0</v>
      </c>
      <c r="T502" s="94">
        <v>0</v>
      </c>
    </row>
    <row r="503" spans="1:20" ht="25.5" hidden="1">
      <c r="A503" s="39"/>
      <c r="B503" s="40"/>
      <c r="C503" s="40">
        <v>4010</v>
      </c>
      <c r="D503" s="127" t="s">
        <v>156</v>
      </c>
      <c r="E503" s="68"/>
      <c r="F503" s="68"/>
      <c r="G503" s="27">
        <v>93705</v>
      </c>
      <c r="H503" s="27">
        <v>93705</v>
      </c>
      <c r="I503" s="27">
        <v>93705</v>
      </c>
      <c r="J503" s="27">
        <v>93705</v>
      </c>
      <c r="K503" s="94">
        <v>0</v>
      </c>
      <c r="L503" s="94">
        <v>0</v>
      </c>
      <c r="M503" s="94">
        <v>0</v>
      </c>
      <c r="N503" s="94">
        <v>0</v>
      </c>
      <c r="O503" s="94">
        <v>0</v>
      </c>
      <c r="P503" s="41">
        <f>SUM(P504:P513)</f>
        <v>0</v>
      </c>
      <c r="Q503" s="94">
        <v>0</v>
      </c>
      <c r="R503" s="94">
        <v>0</v>
      </c>
      <c r="S503" s="94">
        <v>0</v>
      </c>
      <c r="T503" s="94">
        <v>0</v>
      </c>
    </row>
    <row r="504" spans="1:20" ht="19.5" customHeight="1" hidden="1">
      <c r="A504" s="39"/>
      <c r="B504" s="40"/>
      <c r="C504" s="40">
        <v>4040</v>
      </c>
      <c r="D504" s="127" t="s">
        <v>157</v>
      </c>
      <c r="E504" s="68"/>
      <c r="F504" s="68"/>
      <c r="G504" s="27">
        <v>4892</v>
      </c>
      <c r="H504" s="27">
        <v>4892</v>
      </c>
      <c r="I504" s="27">
        <v>4892</v>
      </c>
      <c r="J504" s="27">
        <v>4892</v>
      </c>
      <c r="K504" s="94">
        <v>0</v>
      </c>
      <c r="L504" s="94">
        <v>0</v>
      </c>
      <c r="M504" s="94">
        <v>0</v>
      </c>
      <c r="N504" s="94">
        <v>0</v>
      </c>
      <c r="O504" s="94">
        <v>0</v>
      </c>
      <c r="P504" s="41">
        <f>SUM(P505:P513)</f>
        <v>0</v>
      </c>
      <c r="Q504" s="94">
        <v>0</v>
      </c>
      <c r="R504" s="94">
        <v>0</v>
      </c>
      <c r="S504" s="94">
        <v>0</v>
      </c>
      <c r="T504" s="94">
        <v>0</v>
      </c>
    </row>
    <row r="505" spans="1:20" ht="19.5" customHeight="1" hidden="1">
      <c r="A505" s="39"/>
      <c r="B505" s="40"/>
      <c r="C505" s="40">
        <v>4110</v>
      </c>
      <c r="D505" s="127" t="s">
        <v>123</v>
      </c>
      <c r="E505" s="68"/>
      <c r="F505" s="68"/>
      <c r="G505" s="27">
        <f>10055+4238</f>
        <v>14293</v>
      </c>
      <c r="H505" s="27">
        <f>10055+4238</f>
        <v>14293</v>
      </c>
      <c r="I505" s="27">
        <f>10055+4238</f>
        <v>14293</v>
      </c>
      <c r="J505" s="27">
        <f>10055+4238</f>
        <v>14293</v>
      </c>
      <c r="K505" s="94">
        <v>0</v>
      </c>
      <c r="L505" s="94">
        <v>0</v>
      </c>
      <c r="M505" s="94">
        <v>0</v>
      </c>
      <c r="N505" s="94">
        <v>0</v>
      </c>
      <c r="O505" s="94">
        <v>0</v>
      </c>
      <c r="P505" s="41">
        <f>SUM(P506:P513)</f>
        <v>0</v>
      </c>
      <c r="Q505" s="94">
        <v>0</v>
      </c>
      <c r="R505" s="94">
        <v>0</v>
      </c>
      <c r="S505" s="94">
        <v>0</v>
      </c>
      <c r="T505" s="94">
        <v>0</v>
      </c>
    </row>
    <row r="506" spans="1:20" ht="19.5" customHeight="1" hidden="1">
      <c r="A506" s="39"/>
      <c r="B506" s="40"/>
      <c r="C506" s="40">
        <v>4120</v>
      </c>
      <c r="D506" s="127" t="s">
        <v>158</v>
      </c>
      <c r="E506" s="68"/>
      <c r="F506" s="68"/>
      <c r="G506" s="27">
        <f>1510+672</f>
        <v>2182</v>
      </c>
      <c r="H506" s="27">
        <f>1510+672</f>
        <v>2182</v>
      </c>
      <c r="I506" s="27">
        <f>1510+672</f>
        <v>2182</v>
      </c>
      <c r="J506" s="27">
        <f>1510+672</f>
        <v>2182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41">
        <f>SUM(P507:P513)</f>
        <v>0</v>
      </c>
      <c r="Q506" s="94">
        <v>0</v>
      </c>
      <c r="R506" s="94">
        <v>0</v>
      </c>
      <c r="S506" s="94">
        <v>0</v>
      </c>
      <c r="T506" s="94">
        <v>0</v>
      </c>
    </row>
    <row r="507" spans="1:20" ht="19.5" customHeight="1" hidden="1">
      <c r="A507" s="39"/>
      <c r="B507" s="40"/>
      <c r="C507" s="40">
        <v>4210</v>
      </c>
      <c r="D507" s="127" t="s">
        <v>125</v>
      </c>
      <c r="E507" s="68"/>
      <c r="F507" s="68"/>
      <c r="G507" s="27">
        <v>3191</v>
      </c>
      <c r="H507" s="27">
        <v>3191</v>
      </c>
      <c r="I507" s="27">
        <v>3191</v>
      </c>
      <c r="J507" s="94">
        <v>0</v>
      </c>
      <c r="K507" s="27">
        <v>3191</v>
      </c>
      <c r="L507" s="94">
        <v>0</v>
      </c>
      <c r="M507" s="94">
        <v>0</v>
      </c>
      <c r="N507" s="94">
        <v>0</v>
      </c>
      <c r="O507" s="94">
        <v>0</v>
      </c>
      <c r="P507" s="41">
        <f>SUM(P508:P514)</f>
        <v>0</v>
      </c>
      <c r="Q507" s="94">
        <v>0</v>
      </c>
      <c r="R507" s="94">
        <v>0</v>
      </c>
      <c r="S507" s="94">
        <v>0</v>
      </c>
      <c r="T507" s="94">
        <v>0</v>
      </c>
    </row>
    <row r="508" spans="1:20" ht="25.5" hidden="1">
      <c r="A508" s="39"/>
      <c r="B508" s="40"/>
      <c r="C508" s="40" t="s">
        <v>147</v>
      </c>
      <c r="D508" s="127" t="s">
        <v>172</v>
      </c>
      <c r="E508" s="68"/>
      <c r="F508" s="68"/>
      <c r="G508" s="27">
        <v>200</v>
      </c>
      <c r="H508" s="27">
        <v>200</v>
      </c>
      <c r="I508" s="27">
        <v>200</v>
      </c>
      <c r="J508" s="94">
        <v>0</v>
      </c>
      <c r="K508" s="27">
        <v>200</v>
      </c>
      <c r="L508" s="94">
        <v>0</v>
      </c>
      <c r="M508" s="94">
        <v>0</v>
      </c>
      <c r="N508" s="94">
        <v>0</v>
      </c>
      <c r="O508" s="94">
        <v>0</v>
      </c>
      <c r="P508" s="41">
        <f aca="true" t="shared" si="62" ref="P508:P513">SUM(P509:P514)</f>
        <v>0</v>
      </c>
      <c r="Q508" s="94">
        <v>0</v>
      </c>
      <c r="R508" s="94">
        <v>0</v>
      </c>
      <c r="S508" s="94">
        <v>0</v>
      </c>
      <c r="T508" s="94">
        <v>0</v>
      </c>
    </row>
    <row r="509" spans="1:20" ht="25.5" hidden="1">
      <c r="A509" s="39"/>
      <c r="B509" s="40"/>
      <c r="C509" s="40">
        <v>4240</v>
      </c>
      <c r="D509" s="127" t="s">
        <v>211</v>
      </c>
      <c r="E509" s="68"/>
      <c r="F509" s="68"/>
      <c r="G509" s="27">
        <f>1000+500</f>
        <v>1500</v>
      </c>
      <c r="H509" s="27">
        <f>1000+500</f>
        <v>1500</v>
      </c>
      <c r="I509" s="27">
        <f>1000+500</f>
        <v>1500</v>
      </c>
      <c r="J509" s="94">
        <v>0</v>
      </c>
      <c r="K509" s="27">
        <f>1000+500</f>
        <v>1500</v>
      </c>
      <c r="L509" s="94">
        <v>0</v>
      </c>
      <c r="M509" s="94">
        <v>0</v>
      </c>
      <c r="N509" s="94">
        <v>0</v>
      </c>
      <c r="O509" s="94">
        <v>0</v>
      </c>
      <c r="P509" s="41">
        <f t="shared" si="62"/>
        <v>0</v>
      </c>
      <c r="Q509" s="94">
        <v>0</v>
      </c>
      <c r="R509" s="94">
        <v>0</v>
      </c>
      <c r="S509" s="94">
        <v>0</v>
      </c>
      <c r="T509" s="94">
        <v>0</v>
      </c>
    </row>
    <row r="510" spans="1:20" ht="19.5" customHeight="1" hidden="1">
      <c r="A510" s="39"/>
      <c r="B510" s="40"/>
      <c r="C510" s="40" t="s">
        <v>131</v>
      </c>
      <c r="D510" s="127" t="s">
        <v>126</v>
      </c>
      <c r="E510" s="68"/>
      <c r="F510" s="68"/>
      <c r="G510" s="27">
        <v>500</v>
      </c>
      <c r="H510" s="27">
        <v>500</v>
      </c>
      <c r="I510" s="27">
        <v>500</v>
      </c>
      <c r="J510" s="94">
        <v>0</v>
      </c>
      <c r="K510" s="27">
        <v>500</v>
      </c>
      <c r="L510" s="94">
        <v>0</v>
      </c>
      <c r="M510" s="94">
        <v>0</v>
      </c>
      <c r="N510" s="94">
        <v>0</v>
      </c>
      <c r="O510" s="94">
        <v>0</v>
      </c>
      <c r="P510" s="41">
        <f t="shared" si="62"/>
        <v>0</v>
      </c>
      <c r="Q510" s="94">
        <v>0</v>
      </c>
      <c r="R510" s="94">
        <v>0</v>
      </c>
      <c r="S510" s="94">
        <v>0</v>
      </c>
      <c r="T510" s="94">
        <v>0</v>
      </c>
    </row>
    <row r="511" spans="1:20" ht="19.5" customHeight="1" hidden="1">
      <c r="A511" s="39"/>
      <c r="B511" s="40"/>
      <c r="C511" s="40" t="s">
        <v>140</v>
      </c>
      <c r="D511" s="127" t="s">
        <v>159</v>
      </c>
      <c r="E511" s="68"/>
      <c r="F511" s="68"/>
      <c r="G511" s="27">
        <v>70</v>
      </c>
      <c r="H511" s="27">
        <v>70</v>
      </c>
      <c r="I511" s="27">
        <v>70</v>
      </c>
      <c r="J511" s="94">
        <v>0</v>
      </c>
      <c r="K511" s="27">
        <v>70</v>
      </c>
      <c r="L511" s="94">
        <v>0</v>
      </c>
      <c r="M511" s="94">
        <v>0</v>
      </c>
      <c r="N511" s="94">
        <v>0</v>
      </c>
      <c r="O511" s="94">
        <v>0</v>
      </c>
      <c r="P511" s="41">
        <f t="shared" si="62"/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19.5" customHeight="1" hidden="1">
      <c r="A512" s="39"/>
      <c r="B512" s="40"/>
      <c r="C512" s="40">
        <v>4440</v>
      </c>
      <c r="D512" s="127" t="s">
        <v>161</v>
      </c>
      <c r="E512" s="68"/>
      <c r="F512" s="68"/>
      <c r="G512" s="27">
        <v>7897</v>
      </c>
      <c r="H512" s="27">
        <v>7897</v>
      </c>
      <c r="I512" s="27">
        <v>7897</v>
      </c>
      <c r="J512" s="94">
        <v>0</v>
      </c>
      <c r="K512" s="27">
        <v>7897</v>
      </c>
      <c r="L512" s="94">
        <v>0</v>
      </c>
      <c r="M512" s="94">
        <v>0</v>
      </c>
      <c r="N512" s="94">
        <v>0</v>
      </c>
      <c r="O512" s="94">
        <v>0</v>
      </c>
      <c r="P512" s="41">
        <f t="shared" si="62"/>
        <v>0</v>
      </c>
      <c r="Q512" s="94">
        <v>0</v>
      </c>
      <c r="R512" s="94">
        <v>0</v>
      </c>
      <c r="S512" s="94">
        <v>0</v>
      </c>
      <c r="T512" s="94">
        <v>0</v>
      </c>
    </row>
    <row r="513" spans="1:20" ht="25.5" customHeight="1" hidden="1">
      <c r="A513" s="39"/>
      <c r="B513" s="40"/>
      <c r="C513" s="40">
        <v>4700</v>
      </c>
      <c r="D513" s="127" t="s">
        <v>162</v>
      </c>
      <c r="E513" s="68"/>
      <c r="F513" s="68"/>
      <c r="G513" s="27">
        <f>50</f>
        <v>50</v>
      </c>
      <c r="H513" s="27">
        <f>50</f>
        <v>50</v>
      </c>
      <c r="I513" s="27">
        <f>50</f>
        <v>50</v>
      </c>
      <c r="J513" s="94">
        <v>0</v>
      </c>
      <c r="K513" s="27">
        <f>50</f>
        <v>50</v>
      </c>
      <c r="L513" s="94">
        <v>0</v>
      </c>
      <c r="M513" s="94">
        <v>0</v>
      </c>
      <c r="N513" s="94">
        <v>0</v>
      </c>
      <c r="O513" s="94">
        <v>0</v>
      </c>
      <c r="P513" s="41">
        <f t="shared" si="62"/>
        <v>0</v>
      </c>
      <c r="Q513" s="94">
        <v>0</v>
      </c>
      <c r="R513" s="94">
        <v>0</v>
      </c>
      <c r="S513" s="94">
        <v>0</v>
      </c>
      <c r="T513" s="94">
        <v>0</v>
      </c>
    </row>
    <row r="514" spans="1:20" s="109" customFormat="1" ht="25.5" hidden="1">
      <c r="A514" s="79"/>
      <c r="B514" s="80">
        <v>85404</v>
      </c>
      <c r="C514" s="80"/>
      <c r="D514" s="126" t="s">
        <v>290</v>
      </c>
      <c r="E514" s="160">
        <f>SUM(E515:E519)</f>
        <v>0</v>
      </c>
      <c r="F514" s="160">
        <f>SUM(F515:F519)</f>
        <v>0</v>
      </c>
      <c r="G514" s="81">
        <f>SUM(G515:G519)</f>
        <v>14622</v>
      </c>
      <c r="H514" s="81">
        <f aca="true" t="shared" si="63" ref="H514:T514">SUM(H515:H519)</f>
        <v>14622</v>
      </c>
      <c r="I514" s="81">
        <f t="shared" si="63"/>
        <v>14622</v>
      </c>
      <c r="J514" s="81">
        <f t="shared" si="63"/>
        <v>11522</v>
      </c>
      <c r="K514" s="81">
        <f t="shared" si="63"/>
        <v>3100</v>
      </c>
      <c r="L514" s="81">
        <f t="shared" si="63"/>
        <v>0</v>
      </c>
      <c r="M514" s="81">
        <f t="shared" si="63"/>
        <v>0</v>
      </c>
      <c r="N514" s="81">
        <f t="shared" si="63"/>
        <v>0</v>
      </c>
      <c r="O514" s="81">
        <f t="shared" si="63"/>
        <v>0</v>
      </c>
      <c r="P514" s="81">
        <f t="shared" si="63"/>
        <v>0</v>
      </c>
      <c r="Q514" s="81">
        <f t="shared" si="63"/>
        <v>0</v>
      </c>
      <c r="R514" s="81">
        <f t="shared" si="63"/>
        <v>0</v>
      </c>
      <c r="S514" s="81">
        <f t="shared" si="63"/>
        <v>0</v>
      </c>
      <c r="T514" s="81">
        <f t="shared" si="63"/>
        <v>0</v>
      </c>
    </row>
    <row r="515" spans="1:20" ht="25.5" hidden="1">
      <c r="A515" s="39"/>
      <c r="B515" s="40"/>
      <c r="C515" s="40">
        <v>4010</v>
      </c>
      <c r="D515" s="127" t="s">
        <v>156</v>
      </c>
      <c r="E515" s="68"/>
      <c r="F515" s="68"/>
      <c r="G515" s="27">
        <f>6342+2940</f>
        <v>9282</v>
      </c>
      <c r="H515" s="27">
        <f>6342+2940</f>
        <v>9282</v>
      </c>
      <c r="I515" s="27">
        <f>6342+2940</f>
        <v>9282</v>
      </c>
      <c r="J515" s="27">
        <f>6342+2940</f>
        <v>9282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0</v>
      </c>
      <c r="R515" s="94">
        <v>0</v>
      </c>
      <c r="S515" s="94">
        <v>0</v>
      </c>
      <c r="T515" s="94">
        <v>0</v>
      </c>
    </row>
    <row r="516" spans="1:20" ht="19.5" customHeight="1" hidden="1">
      <c r="A516" s="39"/>
      <c r="B516" s="40"/>
      <c r="C516" s="40">
        <v>4040</v>
      </c>
      <c r="D516" s="127" t="s">
        <v>157</v>
      </c>
      <c r="E516" s="68"/>
      <c r="F516" s="68"/>
      <c r="G516" s="27">
        <f>370+100</f>
        <v>470</v>
      </c>
      <c r="H516" s="27">
        <f>370+100</f>
        <v>470</v>
      </c>
      <c r="I516" s="27">
        <f>370+100</f>
        <v>470</v>
      </c>
      <c r="J516" s="27">
        <f>370+100</f>
        <v>470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0</v>
      </c>
      <c r="R516" s="94">
        <v>0</v>
      </c>
      <c r="S516" s="94">
        <v>0</v>
      </c>
      <c r="T516" s="94">
        <v>0</v>
      </c>
    </row>
    <row r="517" spans="1:20" ht="19.5" customHeight="1" hidden="1">
      <c r="A517" s="39"/>
      <c r="B517" s="40"/>
      <c r="C517" s="40">
        <v>4110</v>
      </c>
      <c r="D517" s="127" t="s">
        <v>123</v>
      </c>
      <c r="E517" s="68"/>
      <c r="F517" s="68"/>
      <c r="G517" s="27">
        <f>1035+490</f>
        <v>1525</v>
      </c>
      <c r="H517" s="27">
        <f>1035+490</f>
        <v>1525</v>
      </c>
      <c r="I517" s="27">
        <f>1035+490</f>
        <v>1525</v>
      </c>
      <c r="J517" s="27">
        <f>1035+490</f>
        <v>1525</v>
      </c>
      <c r="K517" s="94">
        <v>0</v>
      </c>
      <c r="L517" s="94">
        <v>0</v>
      </c>
      <c r="M517" s="94">
        <v>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 hidden="1">
      <c r="A518" s="39"/>
      <c r="B518" s="40"/>
      <c r="C518" s="40">
        <v>4120</v>
      </c>
      <c r="D518" s="127" t="s">
        <v>158</v>
      </c>
      <c r="E518" s="68"/>
      <c r="F518" s="68"/>
      <c r="G518" s="27">
        <f>164+81</f>
        <v>245</v>
      </c>
      <c r="H518" s="27">
        <f>164+81</f>
        <v>245</v>
      </c>
      <c r="I518" s="27">
        <f>164+81</f>
        <v>245</v>
      </c>
      <c r="J518" s="27">
        <f>164+81</f>
        <v>245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ht="25.5" hidden="1">
      <c r="A519" s="39"/>
      <c r="B519" s="40"/>
      <c r="C519" s="40">
        <v>4240</v>
      </c>
      <c r="D519" s="127" t="s">
        <v>211</v>
      </c>
      <c r="E519" s="68"/>
      <c r="F519" s="68"/>
      <c r="G519" s="27">
        <f>2600+500</f>
        <v>3100</v>
      </c>
      <c r="H519" s="27">
        <f>2600+500</f>
        <v>3100</v>
      </c>
      <c r="I519" s="27">
        <f>2600+500</f>
        <v>3100</v>
      </c>
      <c r="J519" s="27">
        <v>0</v>
      </c>
      <c r="K519" s="27">
        <f>2600+500</f>
        <v>3100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0</v>
      </c>
      <c r="S519" s="94">
        <v>0</v>
      </c>
      <c r="T519" s="94">
        <v>0</v>
      </c>
    </row>
    <row r="520" spans="1:20" s="109" customFormat="1" ht="19.5" customHeight="1" hidden="1">
      <c r="A520" s="79"/>
      <c r="B520" s="80" t="s">
        <v>101</v>
      </c>
      <c r="C520" s="80"/>
      <c r="D520" s="126" t="s">
        <v>100</v>
      </c>
      <c r="E520" s="160"/>
      <c r="F520" s="160"/>
      <c r="G520" s="81">
        <f>SUM(G521:G522)</f>
        <v>109226</v>
      </c>
      <c r="H520" s="81">
        <f aca="true" t="shared" si="64" ref="H520:T520">SUM(H521:H522)</f>
        <v>109226</v>
      </c>
      <c r="I520" s="81">
        <f t="shared" si="64"/>
        <v>0</v>
      </c>
      <c r="J520" s="81">
        <f t="shared" si="64"/>
        <v>0</v>
      </c>
      <c r="K520" s="81">
        <f t="shared" si="64"/>
        <v>0</v>
      </c>
      <c r="L520" s="81">
        <f t="shared" si="64"/>
        <v>0</v>
      </c>
      <c r="M520" s="81">
        <f t="shared" si="64"/>
        <v>109226</v>
      </c>
      <c r="N520" s="81">
        <f t="shared" si="64"/>
        <v>0</v>
      </c>
      <c r="O520" s="81">
        <f t="shared" si="64"/>
        <v>0</v>
      </c>
      <c r="P520" s="81">
        <f t="shared" si="64"/>
        <v>0</v>
      </c>
      <c r="Q520" s="81">
        <f t="shared" si="64"/>
        <v>0</v>
      </c>
      <c r="R520" s="81">
        <f t="shared" si="64"/>
        <v>0</v>
      </c>
      <c r="S520" s="81">
        <f t="shared" si="64"/>
        <v>0</v>
      </c>
      <c r="T520" s="81">
        <f t="shared" si="64"/>
        <v>0</v>
      </c>
    </row>
    <row r="521" spans="1:20" ht="19.5" customHeight="1" hidden="1">
      <c r="A521" s="39"/>
      <c r="B521" s="40"/>
      <c r="C521" s="40">
        <v>3240</v>
      </c>
      <c r="D521" s="127" t="s">
        <v>209</v>
      </c>
      <c r="E521" s="68"/>
      <c r="F521" s="68"/>
      <c r="G521" s="27">
        <f>6500+6300</f>
        <v>12800</v>
      </c>
      <c r="H521" s="27">
        <f>6500+6300</f>
        <v>12800</v>
      </c>
      <c r="I521" s="94">
        <v>0</v>
      </c>
      <c r="J521" s="94">
        <v>0</v>
      </c>
      <c r="K521" s="94">
        <v>0</v>
      </c>
      <c r="L521" s="94">
        <v>0</v>
      </c>
      <c r="M521" s="27">
        <f>6500+6300</f>
        <v>12800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ht="19.5" customHeight="1" hidden="1">
      <c r="A522" s="39"/>
      <c r="B522" s="40"/>
      <c r="C522" s="40" t="s">
        <v>238</v>
      </c>
      <c r="D522" s="127" t="s">
        <v>239</v>
      </c>
      <c r="E522" s="68"/>
      <c r="F522" s="68"/>
      <c r="G522" s="27">
        <v>96426</v>
      </c>
      <c r="H522" s="27">
        <v>96426</v>
      </c>
      <c r="I522" s="94">
        <v>0</v>
      </c>
      <c r="J522" s="94">
        <v>0</v>
      </c>
      <c r="K522" s="94">
        <v>0</v>
      </c>
      <c r="L522" s="94">
        <v>0</v>
      </c>
      <c r="M522" s="27">
        <v>96426</v>
      </c>
      <c r="N522" s="94">
        <v>0</v>
      </c>
      <c r="O522" s="94">
        <v>0</v>
      </c>
      <c r="P522" s="94">
        <v>0</v>
      </c>
      <c r="Q522" s="94">
        <v>0</v>
      </c>
      <c r="R522" s="94">
        <v>0</v>
      </c>
      <c r="S522" s="94">
        <v>0</v>
      </c>
      <c r="T522" s="94">
        <v>0</v>
      </c>
    </row>
    <row r="523" spans="1:20" s="109" customFormat="1" ht="19.5" customHeight="1" hidden="1">
      <c r="A523" s="79"/>
      <c r="B523" s="80" t="s">
        <v>235</v>
      </c>
      <c r="C523" s="80"/>
      <c r="D523" s="126" t="s">
        <v>9</v>
      </c>
      <c r="E523" s="160"/>
      <c r="F523" s="160"/>
      <c r="G523" s="81">
        <f>SUM(G524:G526)</f>
        <v>0</v>
      </c>
      <c r="H523" s="81">
        <f aca="true" t="shared" si="65" ref="H523:T523">SUM(H524:H526)</f>
        <v>0</v>
      </c>
      <c r="I523" s="81">
        <f t="shared" si="65"/>
        <v>0</v>
      </c>
      <c r="J523" s="81">
        <f t="shared" si="65"/>
        <v>0</v>
      </c>
      <c r="K523" s="81">
        <f t="shared" si="65"/>
        <v>0</v>
      </c>
      <c r="L523" s="81">
        <f t="shared" si="65"/>
        <v>0</v>
      </c>
      <c r="M523" s="81">
        <f t="shared" si="65"/>
        <v>0</v>
      </c>
      <c r="N523" s="81">
        <f t="shared" si="65"/>
        <v>0</v>
      </c>
      <c r="O523" s="81">
        <f t="shared" si="65"/>
        <v>0</v>
      </c>
      <c r="P523" s="81">
        <f t="shared" si="65"/>
        <v>0</v>
      </c>
      <c r="Q523" s="81">
        <f t="shared" si="65"/>
        <v>0</v>
      </c>
      <c r="R523" s="81">
        <f t="shared" si="65"/>
        <v>0</v>
      </c>
      <c r="S523" s="81">
        <f t="shared" si="65"/>
        <v>0</v>
      </c>
      <c r="T523" s="81">
        <f t="shared" si="65"/>
        <v>0</v>
      </c>
    </row>
    <row r="524" spans="1:20" ht="19.5" customHeight="1" hidden="1">
      <c r="A524" s="39"/>
      <c r="B524" s="40"/>
      <c r="C524" s="40">
        <v>4210</v>
      </c>
      <c r="D524" s="127" t="s">
        <v>125</v>
      </c>
      <c r="E524" s="68"/>
      <c r="F524" s="68"/>
      <c r="G524" s="27">
        <v>0</v>
      </c>
      <c r="H524" s="27">
        <v>0</v>
      </c>
      <c r="I524" s="27">
        <v>0</v>
      </c>
      <c r="J524" s="94">
        <v>0</v>
      </c>
      <c r="K524" s="27">
        <v>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0</v>
      </c>
      <c r="R524" s="94">
        <v>0</v>
      </c>
      <c r="S524" s="94">
        <v>0</v>
      </c>
      <c r="T524" s="94">
        <v>0</v>
      </c>
    </row>
    <row r="525" spans="1:20" ht="19.5" customHeight="1" hidden="1">
      <c r="A525" s="39"/>
      <c r="B525" s="40"/>
      <c r="C525" s="40">
        <v>4300</v>
      </c>
      <c r="D525" s="127" t="s">
        <v>127</v>
      </c>
      <c r="E525" s="68"/>
      <c r="F525" s="68"/>
      <c r="G525" s="27">
        <v>0</v>
      </c>
      <c r="H525" s="27">
        <v>0</v>
      </c>
      <c r="I525" s="27">
        <v>0</v>
      </c>
      <c r="J525" s="41">
        <v>0</v>
      </c>
      <c r="K525" s="27">
        <v>0</v>
      </c>
      <c r="L525" s="94">
        <v>0</v>
      </c>
      <c r="M525" s="94">
        <v>0</v>
      </c>
      <c r="N525" s="94">
        <v>0</v>
      </c>
      <c r="O525" s="94">
        <v>0</v>
      </c>
      <c r="P525" s="94">
        <v>0</v>
      </c>
      <c r="Q525" s="94">
        <v>0</v>
      </c>
      <c r="R525" s="94">
        <v>0</v>
      </c>
      <c r="S525" s="94">
        <v>0</v>
      </c>
      <c r="T525" s="94">
        <v>0</v>
      </c>
    </row>
    <row r="526" spans="1:20" ht="19.5" customHeight="1" hidden="1">
      <c r="A526" s="62"/>
      <c r="B526" s="56"/>
      <c r="C526" s="56">
        <v>4430</v>
      </c>
      <c r="D526" s="131" t="s">
        <v>128</v>
      </c>
      <c r="E526" s="122"/>
      <c r="F526" s="122"/>
      <c r="G526" s="104">
        <v>0</v>
      </c>
      <c r="H526" s="104">
        <v>0</v>
      </c>
      <c r="I526" s="104">
        <v>0</v>
      </c>
      <c r="J526" s="99">
        <v>0</v>
      </c>
      <c r="K526" s="104">
        <v>0</v>
      </c>
      <c r="L526" s="99">
        <v>0</v>
      </c>
      <c r="M526" s="99">
        <v>0</v>
      </c>
      <c r="N526" s="99">
        <v>0</v>
      </c>
      <c r="O526" s="99">
        <v>0</v>
      </c>
      <c r="P526" s="99">
        <v>0</v>
      </c>
      <c r="Q526" s="99">
        <v>0</v>
      </c>
      <c r="R526" s="99">
        <v>0</v>
      </c>
      <c r="S526" s="99">
        <v>0</v>
      </c>
      <c r="T526" s="99">
        <v>0</v>
      </c>
    </row>
    <row r="527" spans="1:20" ht="13.5" customHeight="1" hidden="1">
      <c r="A527" s="39"/>
      <c r="B527" s="40"/>
      <c r="C527" s="40"/>
      <c r="D527" s="127"/>
      <c r="E527" s="68"/>
      <c r="F527" s="68"/>
      <c r="G527" s="27"/>
      <c r="H527" s="27"/>
      <c r="I527" s="27"/>
      <c r="J527" s="142"/>
      <c r="K527" s="27"/>
      <c r="L527" s="142"/>
      <c r="M527" s="142"/>
      <c r="N527" s="142"/>
      <c r="O527" s="142"/>
      <c r="P527" s="142"/>
      <c r="Q527" s="142"/>
      <c r="R527" s="142"/>
      <c r="S527" s="142"/>
      <c r="T527" s="143"/>
    </row>
    <row r="528" spans="1:20" ht="25.5" customHeight="1" hidden="1">
      <c r="A528" s="35">
        <v>900</v>
      </c>
      <c r="B528" s="36"/>
      <c r="C528" s="36"/>
      <c r="D528" s="125" t="s">
        <v>36</v>
      </c>
      <c r="E528" s="72">
        <f aca="true" t="shared" si="66" ref="E528:T528">E529+E540+E550+E558+E564+E566+E556</f>
        <v>0</v>
      </c>
      <c r="F528" s="72">
        <f t="shared" si="66"/>
        <v>0</v>
      </c>
      <c r="G528" s="72">
        <f t="shared" si="66"/>
        <v>5636004</v>
      </c>
      <c r="H528" s="72">
        <f t="shared" si="66"/>
        <v>835143</v>
      </c>
      <c r="I528" s="72">
        <f t="shared" si="66"/>
        <v>822443</v>
      </c>
      <c r="J528" s="72">
        <f t="shared" si="66"/>
        <v>281272</v>
      </c>
      <c r="K528" s="72">
        <f t="shared" si="66"/>
        <v>541171</v>
      </c>
      <c r="L528" s="72">
        <f t="shared" si="66"/>
        <v>0</v>
      </c>
      <c r="M528" s="72">
        <f t="shared" si="66"/>
        <v>12700</v>
      </c>
      <c r="N528" s="72">
        <f t="shared" si="66"/>
        <v>0</v>
      </c>
      <c r="O528" s="72">
        <f t="shared" si="66"/>
        <v>0</v>
      </c>
      <c r="P528" s="72">
        <f t="shared" si="66"/>
        <v>0</v>
      </c>
      <c r="Q528" s="72">
        <f t="shared" si="66"/>
        <v>4800861</v>
      </c>
      <c r="R528" s="72">
        <f t="shared" si="66"/>
        <v>4800861</v>
      </c>
      <c r="S528" s="72">
        <f t="shared" si="66"/>
        <v>4530901</v>
      </c>
      <c r="T528" s="72">
        <f t="shared" si="66"/>
        <v>0</v>
      </c>
    </row>
    <row r="529" spans="1:20" s="109" customFormat="1" ht="25.5" hidden="1">
      <c r="A529" s="79"/>
      <c r="B529" s="80" t="s">
        <v>43</v>
      </c>
      <c r="C529" s="80"/>
      <c r="D529" s="126" t="s">
        <v>42</v>
      </c>
      <c r="E529" s="160">
        <f>SUM(E530:E539)</f>
        <v>0</v>
      </c>
      <c r="F529" s="160">
        <f aca="true" t="shared" si="67" ref="F529:T529">SUM(F530:F539)</f>
        <v>0</v>
      </c>
      <c r="G529" s="160">
        <f t="shared" si="67"/>
        <v>4762154</v>
      </c>
      <c r="H529" s="160">
        <f t="shared" si="67"/>
        <v>34800</v>
      </c>
      <c r="I529" s="160">
        <f t="shared" si="67"/>
        <v>32900</v>
      </c>
      <c r="J529" s="160">
        <f t="shared" si="67"/>
        <v>3000</v>
      </c>
      <c r="K529" s="160">
        <f t="shared" si="67"/>
        <v>29900</v>
      </c>
      <c r="L529" s="160">
        <f t="shared" si="67"/>
        <v>0</v>
      </c>
      <c r="M529" s="160">
        <f t="shared" si="67"/>
        <v>1900</v>
      </c>
      <c r="N529" s="160">
        <f t="shared" si="67"/>
        <v>0</v>
      </c>
      <c r="O529" s="160">
        <f t="shared" si="67"/>
        <v>0</v>
      </c>
      <c r="P529" s="160">
        <f t="shared" si="67"/>
        <v>0</v>
      </c>
      <c r="Q529" s="160">
        <f t="shared" si="67"/>
        <v>4727354</v>
      </c>
      <c r="R529" s="160">
        <f t="shared" si="67"/>
        <v>4727354</v>
      </c>
      <c r="S529" s="160">
        <f t="shared" si="67"/>
        <v>4530901</v>
      </c>
      <c r="T529" s="160">
        <f t="shared" si="67"/>
        <v>0</v>
      </c>
    </row>
    <row r="530" spans="1:20" ht="25.5" hidden="1">
      <c r="A530" s="49"/>
      <c r="B530" s="50"/>
      <c r="C530" s="50">
        <v>3030</v>
      </c>
      <c r="D530" s="130" t="s">
        <v>394</v>
      </c>
      <c r="E530" s="73"/>
      <c r="F530" s="73"/>
      <c r="G530" s="73">
        <v>1900</v>
      </c>
      <c r="H530" s="73">
        <v>1900</v>
      </c>
      <c r="I530" s="73">
        <v>0</v>
      </c>
      <c r="J530" s="73">
        <v>0</v>
      </c>
      <c r="K530" s="73">
        <v>0</v>
      </c>
      <c r="L530" s="73">
        <v>0</v>
      </c>
      <c r="M530" s="73">
        <v>1900</v>
      </c>
      <c r="N530" s="73">
        <v>0</v>
      </c>
      <c r="O530" s="73">
        <v>0</v>
      </c>
      <c r="P530" s="73">
        <v>0</v>
      </c>
      <c r="Q530" s="73">
        <v>0</v>
      </c>
      <c r="R530" s="73">
        <v>0</v>
      </c>
      <c r="S530" s="73">
        <v>0</v>
      </c>
      <c r="T530" s="73">
        <v>0</v>
      </c>
    </row>
    <row r="531" spans="1:20" ht="19.5" customHeight="1" hidden="1">
      <c r="A531" s="49"/>
      <c r="B531" s="50"/>
      <c r="C531" s="50">
        <v>4170</v>
      </c>
      <c r="D531" s="130" t="s">
        <v>124</v>
      </c>
      <c r="E531" s="73"/>
      <c r="F531" s="73"/>
      <c r="G531" s="47">
        <v>3000</v>
      </c>
      <c r="H531" s="47">
        <v>3000</v>
      </c>
      <c r="I531" s="47">
        <v>3000</v>
      </c>
      <c r="J531" s="47">
        <v>3000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</row>
    <row r="532" spans="1:20" ht="19.5" customHeight="1" hidden="1">
      <c r="A532" s="39"/>
      <c r="B532" s="40"/>
      <c r="C532" s="40">
        <v>4210</v>
      </c>
      <c r="D532" s="127" t="s">
        <v>125</v>
      </c>
      <c r="E532" s="68"/>
      <c r="F532" s="68"/>
      <c r="G532" s="27">
        <v>6100</v>
      </c>
      <c r="H532" s="100">
        <v>6100</v>
      </c>
      <c r="I532" s="100">
        <v>6100</v>
      </c>
      <c r="J532" s="100">
        <v>0</v>
      </c>
      <c r="K532" s="100">
        <v>6100</v>
      </c>
      <c r="L532" s="100">
        <v>0</v>
      </c>
      <c r="M532" s="100">
        <v>0</v>
      </c>
      <c r="N532" s="100">
        <v>0</v>
      </c>
      <c r="O532" s="100">
        <v>0</v>
      </c>
      <c r="P532" s="100">
        <v>0</v>
      </c>
      <c r="Q532" s="100">
        <v>0</v>
      </c>
      <c r="R532" s="100">
        <v>0</v>
      </c>
      <c r="S532" s="100">
        <v>0</v>
      </c>
      <c r="T532" s="100">
        <v>0</v>
      </c>
    </row>
    <row r="533" spans="1:20" ht="19.5" customHeight="1" hidden="1">
      <c r="A533" s="39"/>
      <c r="B533" s="40"/>
      <c r="C533" s="40">
        <v>4300</v>
      </c>
      <c r="D533" s="127" t="s">
        <v>127</v>
      </c>
      <c r="E533" s="68"/>
      <c r="F533" s="68"/>
      <c r="G533" s="27">
        <v>8000</v>
      </c>
      <c r="H533" s="94">
        <v>8000</v>
      </c>
      <c r="I533" s="94">
        <v>8000</v>
      </c>
      <c r="J533" s="94">
        <v>0</v>
      </c>
      <c r="K533" s="94">
        <v>8000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0</v>
      </c>
      <c r="R533" s="94">
        <v>0</v>
      </c>
      <c r="S533" s="94">
        <v>0</v>
      </c>
      <c r="T533" s="94">
        <v>0</v>
      </c>
    </row>
    <row r="534" spans="1:20" ht="19.5" customHeight="1" hidden="1">
      <c r="A534" s="39"/>
      <c r="B534" s="40"/>
      <c r="C534" s="40">
        <v>4520</v>
      </c>
      <c r="D534" s="202" t="s">
        <v>435</v>
      </c>
      <c r="E534" s="68"/>
      <c r="F534" s="68"/>
      <c r="G534" s="27">
        <v>15750</v>
      </c>
      <c r="H534" s="94">
        <v>15750</v>
      </c>
      <c r="I534" s="94">
        <v>15750</v>
      </c>
      <c r="J534" s="94">
        <v>0</v>
      </c>
      <c r="K534" s="94">
        <v>15750</v>
      </c>
      <c r="L534" s="94">
        <v>0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94">
        <v>0</v>
      </c>
      <c r="S534" s="94">
        <v>0</v>
      </c>
      <c r="T534" s="94">
        <v>0</v>
      </c>
    </row>
    <row r="535" spans="1:20" ht="27.75" customHeight="1" hidden="1">
      <c r="A535" s="39"/>
      <c r="B535" s="40"/>
      <c r="C535" s="40">
        <v>4570</v>
      </c>
      <c r="D535" s="202" t="s">
        <v>436</v>
      </c>
      <c r="E535" s="68"/>
      <c r="F535" s="68"/>
      <c r="G535" s="27">
        <v>50</v>
      </c>
      <c r="H535" s="94">
        <v>50</v>
      </c>
      <c r="I535" s="94">
        <v>50</v>
      </c>
      <c r="J535" s="94">
        <v>0</v>
      </c>
      <c r="K535" s="94">
        <v>50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94">
        <v>0</v>
      </c>
      <c r="R535" s="94">
        <v>0</v>
      </c>
      <c r="S535" s="94">
        <v>0</v>
      </c>
      <c r="T535" s="94">
        <v>0</v>
      </c>
    </row>
    <row r="536" spans="1:20" ht="25.5" hidden="1">
      <c r="A536" s="39"/>
      <c r="B536" s="40"/>
      <c r="C536" s="40">
        <v>6050</v>
      </c>
      <c r="D536" s="127" t="s">
        <v>135</v>
      </c>
      <c r="E536" s="68"/>
      <c r="F536" s="68"/>
      <c r="G536" s="27">
        <v>196453</v>
      </c>
      <c r="H536" s="94">
        <v>0</v>
      </c>
      <c r="I536" s="94">
        <v>0</v>
      </c>
      <c r="J536" s="94">
        <v>0</v>
      </c>
      <c r="K536" s="94">
        <v>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196453</v>
      </c>
      <c r="R536" s="94">
        <v>196453</v>
      </c>
      <c r="S536" s="99">
        <v>0</v>
      </c>
      <c r="T536" s="94">
        <v>0</v>
      </c>
    </row>
    <row r="537" spans="1:20" ht="25.5" hidden="1">
      <c r="A537" s="39"/>
      <c r="B537" s="40"/>
      <c r="C537" s="40">
        <v>6057</v>
      </c>
      <c r="D537" s="127" t="s">
        <v>135</v>
      </c>
      <c r="E537" s="68"/>
      <c r="F537" s="68"/>
      <c r="G537" s="27">
        <v>2846762</v>
      </c>
      <c r="H537" s="94">
        <v>0</v>
      </c>
      <c r="I537" s="94">
        <v>0</v>
      </c>
      <c r="J537" s="94">
        <v>0</v>
      </c>
      <c r="K537" s="94">
        <v>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2846762</v>
      </c>
      <c r="R537" s="98">
        <v>2846762</v>
      </c>
      <c r="S537" s="103">
        <v>2846762</v>
      </c>
      <c r="T537" s="102">
        <v>0</v>
      </c>
    </row>
    <row r="538" spans="1:20" ht="25.5" customHeight="1" hidden="1">
      <c r="A538" s="39"/>
      <c r="B538" s="40"/>
      <c r="C538" s="40">
        <v>6058</v>
      </c>
      <c r="D538" s="127" t="s">
        <v>135</v>
      </c>
      <c r="E538" s="68"/>
      <c r="F538" s="68"/>
      <c r="G538" s="27">
        <v>0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27">
        <v>0</v>
      </c>
      <c r="S538" s="27">
        <v>0</v>
      </c>
      <c r="T538" s="94">
        <v>0</v>
      </c>
    </row>
    <row r="539" spans="1:20" ht="25.5" customHeight="1" hidden="1">
      <c r="A539" s="39"/>
      <c r="B539" s="40"/>
      <c r="C539" s="40">
        <v>6059</v>
      </c>
      <c r="D539" s="127" t="s">
        <v>135</v>
      </c>
      <c r="E539" s="68"/>
      <c r="F539" s="68"/>
      <c r="G539" s="27">
        <v>1684139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27">
        <v>1684139</v>
      </c>
      <c r="R539" s="27">
        <v>1684139</v>
      </c>
      <c r="S539" s="94">
        <v>1684139</v>
      </c>
      <c r="T539" s="94">
        <v>0</v>
      </c>
    </row>
    <row r="540" spans="1:20" s="109" customFormat="1" ht="19.5" customHeight="1" hidden="1">
      <c r="A540" s="79"/>
      <c r="B540" s="80">
        <v>90003</v>
      </c>
      <c r="C540" s="80"/>
      <c r="D540" s="126" t="s">
        <v>241</v>
      </c>
      <c r="E540" s="160">
        <f>SUM(E541:E549)</f>
        <v>0</v>
      </c>
      <c r="F540" s="160">
        <f>SUM(F541:F549)</f>
        <v>0</v>
      </c>
      <c r="G540" s="81">
        <f>SUM(G541:G549)</f>
        <v>117417</v>
      </c>
      <c r="H540" s="81">
        <f aca="true" t="shared" si="68" ref="H540:T540">SUM(H541:H549)</f>
        <v>117417</v>
      </c>
      <c r="I540" s="81">
        <f t="shared" si="68"/>
        <v>117417</v>
      </c>
      <c r="J540" s="81">
        <f t="shared" si="68"/>
        <v>14117</v>
      </c>
      <c r="K540" s="81">
        <f t="shared" si="68"/>
        <v>103300</v>
      </c>
      <c r="L540" s="81">
        <f t="shared" si="68"/>
        <v>0</v>
      </c>
      <c r="M540" s="81">
        <f t="shared" si="68"/>
        <v>0</v>
      </c>
      <c r="N540" s="81">
        <f t="shared" si="68"/>
        <v>0</v>
      </c>
      <c r="O540" s="81">
        <f t="shared" si="68"/>
        <v>0</v>
      </c>
      <c r="P540" s="81">
        <f t="shared" si="68"/>
        <v>0</v>
      </c>
      <c r="Q540" s="81">
        <f t="shared" si="68"/>
        <v>0</v>
      </c>
      <c r="R540" s="81">
        <f t="shared" si="68"/>
        <v>0</v>
      </c>
      <c r="S540" s="81">
        <f t="shared" si="68"/>
        <v>0</v>
      </c>
      <c r="T540" s="81">
        <f t="shared" si="68"/>
        <v>0</v>
      </c>
    </row>
    <row r="541" spans="1:20" ht="19.5" customHeight="1" hidden="1">
      <c r="A541" s="39"/>
      <c r="B541" s="40"/>
      <c r="C541" s="40" t="s">
        <v>118</v>
      </c>
      <c r="D541" s="127" t="s">
        <v>123</v>
      </c>
      <c r="E541" s="68"/>
      <c r="F541" s="68"/>
      <c r="G541" s="27">
        <v>1823</v>
      </c>
      <c r="H541" s="27">
        <v>1823</v>
      </c>
      <c r="I541" s="27">
        <v>1823</v>
      </c>
      <c r="J541" s="27">
        <v>1823</v>
      </c>
      <c r="K541" s="94">
        <v>0</v>
      </c>
      <c r="L541" s="94">
        <v>0</v>
      </c>
      <c r="M541" s="94">
        <v>0</v>
      </c>
      <c r="N541" s="94">
        <v>0</v>
      </c>
      <c r="O541" s="94">
        <v>0</v>
      </c>
      <c r="P541" s="94">
        <v>0</v>
      </c>
      <c r="Q541" s="94">
        <v>0</v>
      </c>
      <c r="R541" s="94">
        <v>0</v>
      </c>
      <c r="S541" s="94">
        <v>0</v>
      </c>
      <c r="T541" s="94">
        <v>0</v>
      </c>
    </row>
    <row r="542" spans="1:20" ht="19.5" customHeight="1" hidden="1">
      <c r="A542" s="39"/>
      <c r="B542" s="40"/>
      <c r="C542" s="40" t="s">
        <v>119</v>
      </c>
      <c r="D542" s="127" t="s">
        <v>158</v>
      </c>
      <c r="E542" s="68"/>
      <c r="F542" s="68"/>
      <c r="G542" s="27">
        <v>294</v>
      </c>
      <c r="H542" s="27">
        <v>294</v>
      </c>
      <c r="I542" s="27">
        <v>294</v>
      </c>
      <c r="J542" s="27">
        <v>294</v>
      </c>
      <c r="K542" s="94">
        <v>0</v>
      </c>
      <c r="L542" s="94">
        <v>0</v>
      </c>
      <c r="M542" s="94">
        <v>0</v>
      </c>
      <c r="N542" s="94">
        <v>0</v>
      </c>
      <c r="O542" s="94">
        <v>0</v>
      </c>
      <c r="P542" s="94">
        <v>0</v>
      </c>
      <c r="Q542" s="94">
        <v>0</v>
      </c>
      <c r="R542" s="94">
        <v>0</v>
      </c>
      <c r="S542" s="94">
        <v>0</v>
      </c>
      <c r="T542" s="94">
        <v>0</v>
      </c>
    </row>
    <row r="543" spans="1:20" ht="19.5" customHeight="1" hidden="1">
      <c r="A543" s="39"/>
      <c r="B543" s="40"/>
      <c r="C543" s="40" t="s">
        <v>120</v>
      </c>
      <c r="D543" s="127" t="s">
        <v>124</v>
      </c>
      <c r="E543" s="68"/>
      <c r="F543" s="68"/>
      <c r="G543" s="27">
        <v>12000</v>
      </c>
      <c r="H543" s="27">
        <v>12000</v>
      </c>
      <c r="I543" s="27">
        <v>12000</v>
      </c>
      <c r="J543" s="27">
        <v>12000</v>
      </c>
      <c r="K543" s="94">
        <v>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19.5" customHeight="1" hidden="1">
      <c r="A544" s="39"/>
      <c r="B544" s="40"/>
      <c r="C544" s="40">
        <v>4210</v>
      </c>
      <c r="D544" s="127" t="s">
        <v>125</v>
      </c>
      <c r="E544" s="68"/>
      <c r="F544" s="68"/>
      <c r="G544" s="27">
        <v>62000</v>
      </c>
      <c r="H544" s="27">
        <v>62000</v>
      </c>
      <c r="I544" s="27">
        <v>62000</v>
      </c>
      <c r="J544" s="94">
        <v>0</v>
      </c>
      <c r="K544" s="27">
        <v>62000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9"/>
      <c r="B545" s="40"/>
      <c r="C545" s="40">
        <v>4260</v>
      </c>
      <c r="D545" s="127" t="s">
        <v>133</v>
      </c>
      <c r="E545" s="68"/>
      <c r="F545" s="68"/>
      <c r="G545" s="27">
        <v>2300</v>
      </c>
      <c r="H545" s="27">
        <v>2300</v>
      </c>
      <c r="I545" s="27">
        <v>2300</v>
      </c>
      <c r="J545" s="94">
        <v>0</v>
      </c>
      <c r="K545" s="27">
        <v>2300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0</v>
      </c>
      <c r="S545" s="94">
        <v>0</v>
      </c>
      <c r="T545" s="94">
        <v>0</v>
      </c>
    </row>
    <row r="546" spans="1:20" ht="19.5" customHeight="1" hidden="1">
      <c r="A546" s="39"/>
      <c r="B546" s="40"/>
      <c r="C546" s="40" t="s">
        <v>131</v>
      </c>
      <c r="D546" s="127" t="s">
        <v>126</v>
      </c>
      <c r="E546" s="68"/>
      <c r="F546" s="68"/>
      <c r="G546" s="27">
        <v>2500</v>
      </c>
      <c r="H546" s="27">
        <v>2500</v>
      </c>
      <c r="I546" s="27">
        <v>2500</v>
      </c>
      <c r="J546" s="94">
        <v>0</v>
      </c>
      <c r="K546" s="27">
        <v>2500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4">
        <v>0</v>
      </c>
      <c r="S546" s="94">
        <v>0</v>
      </c>
      <c r="T546" s="94">
        <v>0</v>
      </c>
    </row>
    <row r="547" spans="1:20" ht="19.5" customHeight="1" hidden="1">
      <c r="A547" s="39"/>
      <c r="B547" s="40"/>
      <c r="C547" s="40">
        <v>4300</v>
      </c>
      <c r="D547" s="127" t="s">
        <v>127</v>
      </c>
      <c r="E547" s="68"/>
      <c r="F547" s="68"/>
      <c r="G547" s="27">
        <v>35000</v>
      </c>
      <c r="H547" s="27">
        <v>35000</v>
      </c>
      <c r="I547" s="27">
        <v>35000</v>
      </c>
      <c r="J547" s="94">
        <v>0</v>
      </c>
      <c r="K547" s="27">
        <v>35000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9"/>
      <c r="B548" s="40"/>
      <c r="C548" s="40" t="s">
        <v>121</v>
      </c>
      <c r="D548" s="127" t="s">
        <v>128</v>
      </c>
      <c r="E548" s="68"/>
      <c r="F548" s="68"/>
      <c r="G548" s="27">
        <v>1000</v>
      </c>
      <c r="H548" s="27">
        <v>1000</v>
      </c>
      <c r="I548" s="27">
        <v>1000</v>
      </c>
      <c r="J548" s="94">
        <v>0</v>
      </c>
      <c r="K548" s="27">
        <v>1000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9"/>
      <c r="B549" s="40"/>
      <c r="C549" s="40">
        <v>4510</v>
      </c>
      <c r="D549" s="127" t="s">
        <v>272</v>
      </c>
      <c r="E549" s="68"/>
      <c r="F549" s="68"/>
      <c r="G549" s="27">
        <v>500</v>
      </c>
      <c r="H549" s="27">
        <v>500</v>
      </c>
      <c r="I549" s="27">
        <v>500</v>
      </c>
      <c r="J549" s="98">
        <v>0</v>
      </c>
      <c r="K549" s="27">
        <v>500</v>
      </c>
      <c r="L549" s="98">
        <v>0</v>
      </c>
      <c r="M549" s="98">
        <v>0</v>
      </c>
      <c r="N549" s="98">
        <v>0</v>
      </c>
      <c r="O549" s="98">
        <v>0</v>
      </c>
      <c r="P549" s="98">
        <v>0</v>
      </c>
      <c r="Q549" s="98">
        <v>0</v>
      </c>
      <c r="R549" s="98">
        <v>0</v>
      </c>
      <c r="S549" s="98">
        <v>0</v>
      </c>
      <c r="T549" s="98">
        <v>0</v>
      </c>
    </row>
    <row r="550" spans="1:20" s="109" customFormat="1" ht="19.5" customHeight="1" hidden="1">
      <c r="A550" s="79"/>
      <c r="B550" s="80">
        <v>90004</v>
      </c>
      <c r="C550" s="80"/>
      <c r="D550" s="126" t="s">
        <v>242</v>
      </c>
      <c r="E550" s="160">
        <f>SUM(E551:E555)</f>
        <v>0</v>
      </c>
      <c r="F550" s="160">
        <f>SUM(F551:F555)</f>
        <v>0</v>
      </c>
      <c r="G550" s="81">
        <f aca="true" t="shared" si="69" ref="G550:T550">SUM(G551:G555)</f>
        <v>81400</v>
      </c>
      <c r="H550" s="81">
        <f t="shared" si="69"/>
        <v>81400</v>
      </c>
      <c r="I550" s="81">
        <f t="shared" si="69"/>
        <v>81400</v>
      </c>
      <c r="J550" s="81">
        <f t="shared" si="69"/>
        <v>1500</v>
      </c>
      <c r="K550" s="81">
        <f t="shared" si="69"/>
        <v>79900</v>
      </c>
      <c r="L550" s="81">
        <f t="shared" si="69"/>
        <v>0</v>
      </c>
      <c r="M550" s="81">
        <f t="shared" si="69"/>
        <v>0</v>
      </c>
      <c r="N550" s="81">
        <f t="shared" si="69"/>
        <v>0</v>
      </c>
      <c r="O550" s="81">
        <f t="shared" si="69"/>
        <v>0</v>
      </c>
      <c r="P550" s="81">
        <f t="shared" si="69"/>
        <v>0</v>
      </c>
      <c r="Q550" s="81">
        <f t="shared" si="69"/>
        <v>0</v>
      </c>
      <c r="R550" s="81">
        <f t="shared" si="69"/>
        <v>0</v>
      </c>
      <c r="S550" s="81">
        <f t="shared" si="69"/>
        <v>0</v>
      </c>
      <c r="T550" s="81">
        <f t="shared" si="69"/>
        <v>0</v>
      </c>
    </row>
    <row r="551" spans="1:20" ht="19.5" customHeight="1" hidden="1">
      <c r="A551" s="39"/>
      <c r="B551" s="40"/>
      <c r="C551" s="40" t="s">
        <v>120</v>
      </c>
      <c r="D551" s="127" t="s">
        <v>124</v>
      </c>
      <c r="E551" s="68"/>
      <c r="F551" s="68"/>
      <c r="G551" s="27">
        <v>1500</v>
      </c>
      <c r="H551" s="27">
        <v>1500</v>
      </c>
      <c r="I551" s="27">
        <v>1500</v>
      </c>
      <c r="J551" s="94">
        <v>1500</v>
      </c>
      <c r="K551" s="27">
        <v>0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</row>
    <row r="552" spans="1:20" ht="19.5" customHeight="1" hidden="1">
      <c r="A552" s="39"/>
      <c r="B552" s="40"/>
      <c r="C552" s="40">
        <v>4210</v>
      </c>
      <c r="D552" s="127" t="s">
        <v>125</v>
      </c>
      <c r="E552" s="68"/>
      <c r="F552" s="68"/>
      <c r="G552" s="27">
        <v>61696</v>
      </c>
      <c r="H552" s="27">
        <v>61696</v>
      </c>
      <c r="I552" s="27">
        <v>61696</v>
      </c>
      <c r="J552" s="94">
        <v>0</v>
      </c>
      <c r="K552" s="27">
        <v>61696</v>
      </c>
      <c r="L552" s="94">
        <v>0</v>
      </c>
      <c r="M552" s="94">
        <v>0</v>
      </c>
      <c r="N552" s="94">
        <v>0</v>
      </c>
      <c r="O552" s="94">
        <v>0</v>
      </c>
      <c r="P552" s="94">
        <v>0</v>
      </c>
      <c r="Q552" s="94">
        <v>0</v>
      </c>
      <c r="R552" s="94">
        <v>0</v>
      </c>
      <c r="S552" s="94">
        <v>0</v>
      </c>
      <c r="T552" s="94">
        <v>0</v>
      </c>
    </row>
    <row r="553" spans="1:20" ht="19.5" customHeight="1" hidden="1">
      <c r="A553" s="39"/>
      <c r="B553" s="40"/>
      <c r="C553" s="40" t="s">
        <v>130</v>
      </c>
      <c r="D553" s="127" t="s">
        <v>133</v>
      </c>
      <c r="E553" s="68"/>
      <c r="F553" s="68"/>
      <c r="G553" s="27">
        <v>500</v>
      </c>
      <c r="H553" s="27">
        <v>500</v>
      </c>
      <c r="I553" s="27">
        <v>500</v>
      </c>
      <c r="J553" s="94">
        <v>0</v>
      </c>
      <c r="K553" s="27">
        <v>500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ht="19.5" customHeight="1" hidden="1">
      <c r="A554" s="39"/>
      <c r="B554" s="40"/>
      <c r="C554" s="40">
        <v>4270</v>
      </c>
      <c r="D554" s="127" t="s">
        <v>126</v>
      </c>
      <c r="E554" s="68"/>
      <c r="F554" s="68"/>
      <c r="G554" s="27">
        <v>500</v>
      </c>
      <c r="H554" s="27">
        <v>500</v>
      </c>
      <c r="I554" s="27">
        <v>500</v>
      </c>
      <c r="J554" s="94">
        <v>0</v>
      </c>
      <c r="K554" s="27">
        <v>500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4">
        <v>0</v>
      </c>
      <c r="S554" s="94">
        <v>0</v>
      </c>
      <c r="T554" s="94">
        <v>0</v>
      </c>
    </row>
    <row r="555" spans="1:20" ht="19.5" customHeight="1" hidden="1">
      <c r="A555" s="39"/>
      <c r="B555" s="40"/>
      <c r="C555" s="40">
        <v>4300</v>
      </c>
      <c r="D555" s="127" t="s">
        <v>127</v>
      </c>
      <c r="E555" s="68"/>
      <c r="F555" s="68"/>
      <c r="G555" s="27">
        <v>17204</v>
      </c>
      <c r="H555" s="27">
        <v>17204</v>
      </c>
      <c r="I555" s="27">
        <v>17204</v>
      </c>
      <c r="J555" s="94">
        <v>0</v>
      </c>
      <c r="K555" s="27">
        <v>17204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0</v>
      </c>
      <c r="R555" s="94">
        <v>0</v>
      </c>
      <c r="S555" s="94">
        <v>0</v>
      </c>
      <c r="T555" s="94">
        <v>0</v>
      </c>
    </row>
    <row r="556" spans="1:20" s="109" customFormat="1" ht="28.5" customHeight="1" hidden="1">
      <c r="A556" s="79"/>
      <c r="B556" s="80">
        <v>90008</v>
      </c>
      <c r="C556" s="80"/>
      <c r="D556" s="126" t="s">
        <v>379</v>
      </c>
      <c r="E556" s="160"/>
      <c r="F556" s="160"/>
      <c r="G556" s="82">
        <f>G557</f>
        <v>4005</v>
      </c>
      <c r="H556" s="82">
        <f aca="true" t="shared" si="70" ref="H556:T556">H557</f>
        <v>4005</v>
      </c>
      <c r="I556" s="82">
        <f t="shared" si="70"/>
        <v>4005</v>
      </c>
      <c r="J556" s="82">
        <f t="shared" si="70"/>
        <v>0</v>
      </c>
      <c r="K556" s="82">
        <f t="shared" si="70"/>
        <v>4005</v>
      </c>
      <c r="L556" s="82">
        <f t="shared" si="70"/>
        <v>0</v>
      </c>
      <c r="M556" s="82">
        <f t="shared" si="70"/>
        <v>0</v>
      </c>
      <c r="N556" s="82">
        <f t="shared" si="70"/>
        <v>0</v>
      </c>
      <c r="O556" s="82">
        <f t="shared" si="70"/>
        <v>0</v>
      </c>
      <c r="P556" s="82">
        <f t="shared" si="70"/>
        <v>0</v>
      </c>
      <c r="Q556" s="82">
        <f t="shared" si="70"/>
        <v>0</v>
      </c>
      <c r="R556" s="82">
        <f t="shared" si="70"/>
        <v>0</v>
      </c>
      <c r="S556" s="82">
        <f t="shared" si="70"/>
        <v>0</v>
      </c>
      <c r="T556" s="82">
        <f t="shared" si="70"/>
        <v>0</v>
      </c>
    </row>
    <row r="557" spans="1:20" ht="19.5" customHeight="1" hidden="1">
      <c r="A557" s="39"/>
      <c r="B557" s="40"/>
      <c r="C557" s="40">
        <v>4300</v>
      </c>
      <c r="D557" s="127" t="s">
        <v>127</v>
      </c>
      <c r="E557" s="68"/>
      <c r="F557" s="68"/>
      <c r="G557" s="27">
        <v>4005</v>
      </c>
      <c r="H557" s="27">
        <v>4005</v>
      </c>
      <c r="I557" s="27">
        <v>4005</v>
      </c>
      <c r="J557" s="94">
        <v>0</v>
      </c>
      <c r="K557" s="27">
        <v>4005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4">
        <v>0</v>
      </c>
      <c r="S557" s="94">
        <v>0</v>
      </c>
      <c r="T557" s="94">
        <v>0</v>
      </c>
    </row>
    <row r="558" spans="1:20" s="109" customFormat="1" ht="19.5" customHeight="1" hidden="1">
      <c r="A558" s="79"/>
      <c r="B558" s="80">
        <v>90015</v>
      </c>
      <c r="C558" s="80"/>
      <c r="D558" s="126" t="s">
        <v>243</v>
      </c>
      <c r="E558" s="160">
        <f>SUM(E559:E563)</f>
        <v>0</v>
      </c>
      <c r="F558" s="160">
        <f>SUM(F559:F563)</f>
        <v>0</v>
      </c>
      <c r="G558" s="81">
        <f aca="true" t="shared" si="71" ref="G558:T558">SUM(G559:G563)</f>
        <v>357507</v>
      </c>
      <c r="H558" s="81">
        <f t="shared" si="71"/>
        <v>289000</v>
      </c>
      <c r="I558" s="81">
        <f t="shared" si="71"/>
        <v>289000</v>
      </c>
      <c r="J558" s="81">
        <f t="shared" si="71"/>
        <v>0</v>
      </c>
      <c r="K558" s="81">
        <f t="shared" si="71"/>
        <v>289000</v>
      </c>
      <c r="L558" s="81">
        <f t="shared" si="71"/>
        <v>0</v>
      </c>
      <c r="M558" s="81">
        <f t="shared" si="71"/>
        <v>0</v>
      </c>
      <c r="N558" s="81">
        <f t="shared" si="71"/>
        <v>0</v>
      </c>
      <c r="O558" s="81">
        <f t="shared" si="71"/>
        <v>0</v>
      </c>
      <c r="P558" s="81">
        <f t="shared" si="71"/>
        <v>0</v>
      </c>
      <c r="Q558" s="81">
        <f t="shared" si="71"/>
        <v>68507</v>
      </c>
      <c r="R558" s="81">
        <f t="shared" si="71"/>
        <v>68507</v>
      </c>
      <c r="S558" s="81">
        <f t="shared" si="71"/>
        <v>0</v>
      </c>
      <c r="T558" s="81">
        <f t="shared" si="71"/>
        <v>0</v>
      </c>
    </row>
    <row r="559" spans="1:20" ht="19.5" customHeight="1" hidden="1">
      <c r="A559" s="39"/>
      <c r="B559" s="40"/>
      <c r="C559" s="40" t="s">
        <v>139</v>
      </c>
      <c r="D559" s="127" t="s">
        <v>125</v>
      </c>
      <c r="E559" s="68"/>
      <c r="F559" s="68"/>
      <c r="G559" s="27">
        <v>20000</v>
      </c>
      <c r="H559" s="27">
        <v>20000</v>
      </c>
      <c r="I559" s="27">
        <v>20000</v>
      </c>
      <c r="J559" s="94">
        <v>0</v>
      </c>
      <c r="K559" s="27">
        <v>20000</v>
      </c>
      <c r="L559" s="94">
        <v>0</v>
      </c>
      <c r="M559" s="94">
        <v>0</v>
      </c>
      <c r="N559" s="94">
        <v>0</v>
      </c>
      <c r="O559" s="94">
        <v>0</v>
      </c>
      <c r="P559" s="94">
        <v>0</v>
      </c>
      <c r="Q559" s="94">
        <v>0</v>
      </c>
      <c r="R559" s="94">
        <v>0</v>
      </c>
      <c r="S559" s="94">
        <v>0</v>
      </c>
      <c r="T559" s="94">
        <v>0</v>
      </c>
    </row>
    <row r="560" spans="1:20" ht="19.5" customHeight="1" hidden="1">
      <c r="A560" s="39"/>
      <c r="B560" s="40"/>
      <c r="C560" s="40">
        <v>4260</v>
      </c>
      <c r="D560" s="127" t="s">
        <v>133</v>
      </c>
      <c r="E560" s="68"/>
      <c r="F560" s="68"/>
      <c r="G560" s="27">
        <v>195000</v>
      </c>
      <c r="H560" s="27">
        <v>195000</v>
      </c>
      <c r="I560" s="27">
        <v>195000</v>
      </c>
      <c r="J560" s="94">
        <v>0</v>
      </c>
      <c r="K560" s="27">
        <v>195000</v>
      </c>
      <c r="L560" s="94">
        <v>0</v>
      </c>
      <c r="M560" s="94">
        <v>0</v>
      </c>
      <c r="N560" s="94">
        <v>0</v>
      </c>
      <c r="O560" s="94">
        <v>0</v>
      </c>
      <c r="P560" s="94">
        <v>0</v>
      </c>
      <c r="Q560" s="94">
        <v>0</v>
      </c>
      <c r="R560" s="94">
        <v>0</v>
      </c>
      <c r="S560" s="94">
        <v>0</v>
      </c>
      <c r="T560" s="94">
        <v>0</v>
      </c>
    </row>
    <row r="561" spans="1:20" ht="19.5" customHeight="1" hidden="1">
      <c r="A561" s="39"/>
      <c r="B561" s="40"/>
      <c r="C561" s="40">
        <v>4270</v>
      </c>
      <c r="D561" s="127" t="s">
        <v>126</v>
      </c>
      <c r="E561" s="68"/>
      <c r="F561" s="68"/>
      <c r="G561" s="27">
        <v>60000</v>
      </c>
      <c r="H561" s="27">
        <v>60000</v>
      </c>
      <c r="I561" s="27">
        <v>60000</v>
      </c>
      <c r="J561" s="94">
        <v>0</v>
      </c>
      <c r="K561" s="27">
        <v>60000</v>
      </c>
      <c r="L561" s="94">
        <v>0</v>
      </c>
      <c r="M561" s="94">
        <v>0</v>
      </c>
      <c r="N561" s="94">
        <v>0</v>
      </c>
      <c r="O561" s="94">
        <v>0</v>
      </c>
      <c r="P561" s="94">
        <v>0</v>
      </c>
      <c r="Q561" s="94">
        <v>0</v>
      </c>
      <c r="R561" s="94">
        <v>0</v>
      </c>
      <c r="S561" s="94">
        <v>0</v>
      </c>
      <c r="T561" s="94">
        <v>0</v>
      </c>
    </row>
    <row r="562" spans="1:20" ht="19.5" customHeight="1" hidden="1">
      <c r="A562" s="39"/>
      <c r="B562" s="40"/>
      <c r="C562" s="40">
        <v>4300</v>
      </c>
      <c r="D562" s="127" t="s">
        <v>127</v>
      </c>
      <c r="E562" s="68"/>
      <c r="F562" s="68"/>
      <c r="G562" s="27">
        <v>14000</v>
      </c>
      <c r="H562" s="27">
        <v>14000</v>
      </c>
      <c r="I562" s="27">
        <v>14000</v>
      </c>
      <c r="J562" s="94">
        <v>0</v>
      </c>
      <c r="K562" s="27">
        <v>14000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4">
        <v>0</v>
      </c>
      <c r="S562" s="94">
        <v>0</v>
      </c>
      <c r="T562" s="94">
        <v>0</v>
      </c>
    </row>
    <row r="563" spans="1:20" ht="28.5" customHeight="1" hidden="1">
      <c r="A563" s="39"/>
      <c r="B563" s="63"/>
      <c r="C563" s="63">
        <v>6050</v>
      </c>
      <c r="D563" s="134" t="s">
        <v>135</v>
      </c>
      <c r="E563" s="169"/>
      <c r="F563" s="169"/>
      <c r="G563" s="57">
        <v>68507</v>
      </c>
      <c r="H563" s="99">
        <v>0</v>
      </c>
      <c r="I563" s="99">
        <v>0</v>
      </c>
      <c r="J563" s="99">
        <v>0</v>
      </c>
      <c r="K563" s="99">
        <v>0</v>
      </c>
      <c r="L563" s="99">
        <v>0</v>
      </c>
      <c r="M563" s="99">
        <v>0</v>
      </c>
      <c r="N563" s="99">
        <v>0</v>
      </c>
      <c r="O563" s="99">
        <v>0</v>
      </c>
      <c r="P563" s="99">
        <v>0</v>
      </c>
      <c r="Q563" s="99">
        <v>68507</v>
      </c>
      <c r="R563" s="99">
        <v>68507</v>
      </c>
      <c r="S563" s="99">
        <v>0</v>
      </c>
      <c r="T563" s="99">
        <v>0</v>
      </c>
    </row>
    <row r="564" spans="1:20" ht="25.5" customHeight="1" hidden="1">
      <c r="A564" s="39"/>
      <c r="B564" s="63">
        <v>90020</v>
      </c>
      <c r="C564" s="63"/>
      <c r="D564" s="1" t="s">
        <v>279</v>
      </c>
      <c r="E564" s="156"/>
      <c r="F564" s="156"/>
      <c r="G564" s="41">
        <f>G565</f>
        <v>366</v>
      </c>
      <c r="H564" s="41">
        <f aca="true" t="shared" si="72" ref="H564:T564">H565</f>
        <v>366</v>
      </c>
      <c r="I564" s="41">
        <f t="shared" si="72"/>
        <v>366</v>
      </c>
      <c r="J564" s="41">
        <f t="shared" si="72"/>
        <v>0</v>
      </c>
      <c r="K564" s="41">
        <f t="shared" si="72"/>
        <v>366</v>
      </c>
      <c r="L564" s="41">
        <f t="shared" si="72"/>
        <v>0</v>
      </c>
      <c r="M564" s="41">
        <f t="shared" si="72"/>
        <v>0</v>
      </c>
      <c r="N564" s="41">
        <f t="shared" si="72"/>
        <v>0</v>
      </c>
      <c r="O564" s="41">
        <f t="shared" si="72"/>
        <v>0</v>
      </c>
      <c r="P564" s="41">
        <f t="shared" si="72"/>
        <v>0</v>
      </c>
      <c r="Q564" s="41">
        <f t="shared" si="72"/>
        <v>0</v>
      </c>
      <c r="R564" s="41">
        <f t="shared" si="72"/>
        <v>0</v>
      </c>
      <c r="S564" s="41">
        <f t="shared" si="72"/>
        <v>0</v>
      </c>
      <c r="T564" s="41">
        <f t="shared" si="72"/>
        <v>0</v>
      </c>
    </row>
    <row r="565" spans="1:20" ht="20.25" customHeight="1" hidden="1">
      <c r="A565" s="39"/>
      <c r="B565" s="63"/>
      <c r="C565" s="63">
        <v>4210</v>
      </c>
      <c r="D565" s="127" t="s">
        <v>125</v>
      </c>
      <c r="E565" s="68"/>
      <c r="F565" s="68"/>
      <c r="G565" s="41">
        <v>366</v>
      </c>
      <c r="H565" s="103">
        <v>366</v>
      </c>
      <c r="I565" s="103">
        <v>366</v>
      </c>
      <c r="J565" s="103">
        <v>0</v>
      </c>
      <c r="K565" s="103">
        <v>366</v>
      </c>
      <c r="L565" s="103">
        <v>0</v>
      </c>
      <c r="M565" s="103">
        <v>0</v>
      </c>
      <c r="N565" s="103">
        <v>0</v>
      </c>
      <c r="O565" s="103">
        <v>0</v>
      </c>
      <c r="P565" s="103">
        <v>0</v>
      </c>
      <c r="Q565" s="103">
        <v>0</v>
      </c>
      <c r="R565" s="103">
        <v>0</v>
      </c>
      <c r="S565" s="103">
        <v>0</v>
      </c>
      <c r="T565" s="103">
        <v>0</v>
      </c>
    </row>
    <row r="566" spans="1:20" s="109" customFormat="1" ht="19.5" customHeight="1" hidden="1">
      <c r="A566" s="115"/>
      <c r="B566" s="80" t="s">
        <v>44</v>
      </c>
      <c r="C566" s="80"/>
      <c r="D566" s="126" t="s">
        <v>9</v>
      </c>
      <c r="E566" s="160">
        <f>SUM(E567:E579)</f>
        <v>0</v>
      </c>
      <c r="F566" s="160">
        <f>SUM(F567:F579)</f>
        <v>0</v>
      </c>
      <c r="G566" s="81">
        <f aca="true" t="shared" si="73" ref="G566:T566">SUM(G567:G579)</f>
        <v>313155</v>
      </c>
      <c r="H566" s="81">
        <f t="shared" si="73"/>
        <v>308155</v>
      </c>
      <c r="I566" s="81">
        <f t="shared" si="73"/>
        <v>297355</v>
      </c>
      <c r="J566" s="81">
        <f t="shared" si="73"/>
        <v>262655</v>
      </c>
      <c r="K566" s="81">
        <f t="shared" si="73"/>
        <v>34700</v>
      </c>
      <c r="L566" s="81">
        <f t="shared" si="73"/>
        <v>0</v>
      </c>
      <c r="M566" s="81">
        <f t="shared" si="73"/>
        <v>10800</v>
      </c>
      <c r="N566" s="81">
        <f t="shared" si="73"/>
        <v>0</v>
      </c>
      <c r="O566" s="81">
        <f t="shared" si="73"/>
        <v>0</v>
      </c>
      <c r="P566" s="81">
        <f t="shared" si="73"/>
        <v>0</v>
      </c>
      <c r="Q566" s="81">
        <f t="shared" si="73"/>
        <v>5000</v>
      </c>
      <c r="R566" s="81">
        <f t="shared" si="73"/>
        <v>5000</v>
      </c>
      <c r="S566" s="81">
        <f t="shared" si="73"/>
        <v>0</v>
      </c>
      <c r="T566" s="81">
        <f t="shared" si="73"/>
        <v>0</v>
      </c>
    </row>
    <row r="567" spans="1:20" ht="25.5" hidden="1">
      <c r="A567" s="35"/>
      <c r="B567" s="40"/>
      <c r="C567" s="40" t="s">
        <v>138</v>
      </c>
      <c r="D567" s="127" t="s">
        <v>169</v>
      </c>
      <c r="E567" s="68"/>
      <c r="F567" s="68"/>
      <c r="G567" s="27">
        <v>10800</v>
      </c>
      <c r="H567" s="94">
        <v>10800</v>
      </c>
      <c r="I567" s="94">
        <v>0</v>
      </c>
      <c r="J567" s="94">
        <v>0</v>
      </c>
      <c r="K567" s="94">
        <v>0</v>
      </c>
      <c r="L567" s="94">
        <v>0</v>
      </c>
      <c r="M567" s="94">
        <v>10800</v>
      </c>
      <c r="N567" s="94">
        <v>0</v>
      </c>
      <c r="O567" s="94">
        <v>0</v>
      </c>
      <c r="P567" s="94">
        <v>0</v>
      </c>
      <c r="Q567" s="94">
        <v>0</v>
      </c>
      <c r="R567" s="94">
        <v>0</v>
      </c>
      <c r="S567" s="94">
        <v>0</v>
      </c>
      <c r="T567" s="94">
        <v>0</v>
      </c>
    </row>
    <row r="568" spans="1:20" ht="25.5" hidden="1">
      <c r="A568" s="35"/>
      <c r="B568" s="40"/>
      <c r="C568" s="40" t="s">
        <v>181</v>
      </c>
      <c r="D568" s="127" t="s">
        <v>156</v>
      </c>
      <c r="E568" s="68"/>
      <c r="F568" s="68"/>
      <c r="G568" s="27">
        <v>206575</v>
      </c>
      <c r="H568" s="27">
        <v>206575</v>
      </c>
      <c r="I568" s="27">
        <v>206575</v>
      </c>
      <c r="J568" s="27">
        <v>206575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0</v>
      </c>
      <c r="R568" s="94">
        <v>0</v>
      </c>
      <c r="S568" s="94">
        <v>0</v>
      </c>
      <c r="T568" s="94">
        <v>0</v>
      </c>
    </row>
    <row r="569" spans="1:20" ht="19.5" customHeight="1" hidden="1">
      <c r="A569" s="35"/>
      <c r="B569" s="40"/>
      <c r="C569" s="40" t="s">
        <v>206</v>
      </c>
      <c r="D569" s="127" t="s">
        <v>157</v>
      </c>
      <c r="E569" s="68"/>
      <c r="F569" s="68"/>
      <c r="G569" s="27">
        <v>16218</v>
      </c>
      <c r="H569" s="27">
        <v>16218</v>
      </c>
      <c r="I569" s="27">
        <v>16218</v>
      </c>
      <c r="J569" s="27">
        <v>16218</v>
      </c>
      <c r="K569" s="94">
        <v>0</v>
      </c>
      <c r="L569" s="94">
        <v>0</v>
      </c>
      <c r="M569" s="94">
        <v>0</v>
      </c>
      <c r="N569" s="94">
        <v>0</v>
      </c>
      <c r="O569" s="94">
        <v>0</v>
      </c>
      <c r="P569" s="94">
        <v>0</v>
      </c>
      <c r="Q569" s="94">
        <v>0</v>
      </c>
      <c r="R569" s="94">
        <v>0</v>
      </c>
      <c r="S569" s="94">
        <v>0</v>
      </c>
      <c r="T569" s="94">
        <v>0</v>
      </c>
    </row>
    <row r="570" spans="1:20" ht="19.5" customHeight="1" hidden="1">
      <c r="A570" s="35"/>
      <c r="B570" s="40"/>
      <c r="C570" s="40" t="s">
        <v>118</v>
      </c>
      <c r="D570" s="127" t="s">
        <v>123</v>
      </c>
      <c r="E570" s="68"/>
      <c r="F570" s="68"/>
      <c r="G570" s="27">
        <v>33137</v>
      </c>
      <c r="H570" s="27">
        <v>33137</v>
      </c>
      <c r="I570" s="27">
        <v>33137</v>
      </c>
      <c r="J570" s="27">
        <v>33137</v>
      </c>
      <c r="K570" s="94">
        <v>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4">
        <v>0</v>
      </c>
      <c r="S570" s="94">
        <v>0</v>
      </c>
      <c r="T570" s="94">
        <v>0</v>
      </c>
    </row>
    <row r="571" spans="1:20" ht="19.5" customHeight="1" hidden="1">
      <c r="A571" s="35"/>
      <c r="B571" s="40"/>
      <c r="C571" s="40" t="s">
        <v>119</v>
      </c>
      <c r="D571" s="127" t="s">
        <v>158</v>
      </c>
      <c r="E571" s="68"/>
      <c r="F571" s="68"/>
      <c r="G571" s="27">
        <v>6075</v>
      </c>
      <c r="H571" s="27">
        <v>6075</v>
      </c>
      <c r="I571" s="27">
        <v>6075</v>
      </c>
      <c r="J571" s="27">
        <v>6075</v>
      </c>
      <c r="K571" s="94">
        <v>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4">
        <v>0</v>
      </c>
      <c r="S571" s="94">
        <v>0</v>
      </c>
      <c r="T571" s="94">
        <v>0</v>
      </c>
    </row>
    <row r="572" spans="1:20" ht="19.5" customHeight="1" hidden="1">
      <c r="A572" s="35"/>
      <c r="B572" s="40"/>
      <c r="C572" s="40" t="s">
        <v>120</v>
      </c>
      <c r="D572" s="127" t="s">
        <v>210</v>
      </c>
      <c r="E572" s="68"/>
      <c r="F572" s="68"/>
      <c r="G572" s="27">
        <v>650</v>
      </c>
      <c r="H572" s="27">
        <v>650</v>
      </c>
      <c r="I572" s="27">
        <v>650</v>
      </c>
      <c r="J572" s="27">
        <v>650</v>
      </c>
      <c r="K572" s="94">
        <v>0</v>
      </c>
      <c r="L572" s="94">
        <v>0</v>
      </c>
      <c r="M572" s="94">
        <v>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19.5" customHeight="1" hidden="1">
      <c r="A573" s="35"/>
      <c r="B573" s="40"/>
      <c r="C573" s="40" t="s">
        <v>139</v>
      </c>
      <c r="D573" s="127" t="s">
        <v>125</v>
      </c>
      <c r="E573" s="68"/>
      <c r="F573" s="68"/>
      <c r="G573" s="27">
        <v>4400</v>
      </c>
      <c r="H573" s="27">
        <v>4400</v>
      </c>
      <c r="I573" s="27">
        <v>4400</v>
      </c>
      <c r="J573" s="94">
        <v>0</v>
      </c>
      <c r="K573" s="27">
        <v>4400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35"/>
      <c r="B574" s="40"/>
      <c r="C574" s="40">
        <v>4270</v>
      </c>
      <c r="D574" s="127" t="s">
        <v>126</v>
      </c>
      <c r="E574" s="68"/>
      <c r="F574" s="68"/>
      <c r="G574" s="27">
        <v>500</v>
      </c>
      <c r="H574" s="27">
        <v>500</v>
      </c>
      <c r="I574" s="27">
        <v>500</v>
      </c>
      <c r="J574" s="94">
        <v>0</v>
      </c>
      <c r="K574" s="27">
        <v>500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19.5" customHeight="1" hidden="1">
      <c r="A575" s="35"/>
      <c r="B575" s="40"/>
      <c r="C575" s="40" t="s">
        <v>140</v>
      </c>
      <c r="D575" s="127" t="s">
        <v>159</v>
      </c>
      <c r="E575" s="68"/>
      <c r="F575" s="68"/>
      <c r="G575" s="27">
        <v>1800</v>
      </c>
      <c r="H575" s="27">
        <v>1800</v>
      </c>
      <c r="I575" s="27">
        <v>1800</v>
      </c>
      <c r="J575" s="94">
        <v>0</v>
      </c>
      <c r="K575" s="27">
        <v>1800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  <c r="R575" s="94">
        <v>0</v>
      </c>
      <c r="S575" s="94">
        <v>0</v>
      </c>
      <c r="T575" s="94">
        <v>0</v>
      </c>
    </row>
    <row r="576" spans="1:20" ht="19.5" customHeight="1" hidden="1">
      <c r="A576" s="35"/>
      <c r="B576" s="40"/>
      <c r="C576" s="40" t="s">
        <v>136</v>
      </c>
      <c r="D576" s="127" t="s">
        <v>127</v>
      </c>
      <c r="E576" s="68"/>
      <c r="F576" s="68"/>
      <c r="G576" s="27">
        <v>7300</v>
      </c>
      <c r="H576" s="27">
        <v>7300</v>
      </c>
      <c r="I576" s="27">
        <v>7300</v>
      </c>
      <c r="J576" s="94">
        <v>0</v>
      </c>
      <c r="K576" s="27">
        <v>7300</v>
      </c>
      <c r="L576" s="94">
        <v>0</v>
      </c>
      <c r="M576" s="94">
        <v>0</v>
      </c>
      <c r="N576" s="94">
        <v>0</v>
      </c>
      <c r="O576" s="94">
        <v>0</v>
      </c>
      <c r="P576" s="94">
        <v>0</v>
      </c>
      <c r="Q576" s="94">
        <v>0</v>
      </c>
      <c r="R576" s="94">
        <v>0</v>
      </c>
      <c r="S576" s="94">
        <v>0</v>
      </c>
      <c r="T576" s="94">
        <v>0</v>
      </c>
    </row>
    <row r="577" spans="1:20" ht="43.5" customHeight="1" hidden="1">
      <c r="A577" s="35"/>
      <c r="B577" s="40"/>
      <c r="C577" s="40">
        <v>4360</v>
      </c>
      <c r="D577" s="132" t="s">
        <v>439</v>
      </c>
      <c r="E577" s="68"/>
      <c r="F577" s="68"/>
      <c r="G577" s="27">
        <v>500</v>
      </c>
      <c r="H577" s="27">
        <v>500</v>
      </c>
      <c r="I577" s="27">
        <v>500</v>
      </c>
      <c r="J577" s="94">
        <v>0</v>
      </c>
      <c r="K577" s="27">
        <v>500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4">
        <v>0</v>
      </c>
      <c r="S577" s="94">
        <v>0</v>
      </c>
      <c r="T577" s="94">
        <v>0</v>
      </c>
    </row>
    <row r="578" spans="1:20" ht="19.5" customHeight="1" hidden="1">
      <c r="A578" s="35"/>
      <c r="B578" s="40"/>
      <c r="C578" s="40" t="s">
        <v>207</v>
      </c>
      <c r="D578" s="127" t="s">
        <v>217</v>
      </c>
      <c r="E578" s="68"/>
      <c r="F578" s="68"/>
      <c r="G578" s="27">
        <v>20200</v>
      </c>
      <c r="H578" s="27">
        <v>20200</v>
      </c>
      <c r="I578" s="27">
        <v>20200</v>
      </c>
      <c r="J578" s="94">
        <v>0</v>
      </c>
      <c r="K578" s="27">
        <v>20200</v>
      </c>
      <c r="L578" s="94">
        <v>0</v>
      </c>
      <c r="M578" s="94">
        <v>0</v>
      </c>
      <c r="N578" s="94">
        <v>0</v>
      </c>
      <c r="O578" s="94">
        <v>0</v>
      </c>
      <c r="P578" s="94">
        <v>0</v>
      </c>
      <c r="Q578" s="94">
        <v>0</v>
      </c>
      <c r="R578" s="94">
        <v>0</v>
      </c>
      <c r="S578" s="94">
        <v>0</v>
      </c>
      <c r="T578" s="94">
        <v>0</v>
      </c>
    </row>
    <row r="579" spans="1:20" ht="25.5" hidden="1">
      <c r="A579" s="35"/>
      <c r="B579" s="63"/>
      <c r="C579" s="63">
        <v>6050</v>
      </c>
      <c r="D579" s="134" t="s">
        <v>135</v>
      </c>
      <c r="E579" s="169"/>
      <c r="F579" s="169"/>
      <c r="G579" s="64">
        <v>5000</v>
      </c>
      <c r="H579" s="64">
        <v>0</v>
      </c>
      <c r="I579" s="64">
        <v>0</v>
      </c>
      <c r="J579" s="94">
        <v>0</v>
      </c>
      <c r="K579" s="94">
        <v>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5000</v>
      </c>
      <c r="R579" s="94">
        <v>5000</v>
      </c>
      <c r="S579" s="94">
        <v>0</v>
      </c>
      <c r="T579" s="94">
        <v>0</v>
      </c>
    </row>
    <row r="580" spans="1:20" ht="12.75" hidden="1">
      <c r="A580" s="65"/>
      <c r="B580" s="66"/>
      <c r="C580" s="66"/>
      <c r="D580" s="135"/>
      <c r="E580" s="170"/>
      <c r="F580" s="170"/>
      <c r="G580" s="27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</row>
    <row r="581" spans="1:20" s="83" customFormat="1" ht="25.5" hidden="1">
      <c r="A581" s="59">
        <v>921</v>
      </c>
      <c r="B581" s="55"/>
      <c r="C581" s="55"/>
      <c r="D581" s="129" t="s">
        <v>37</v>
      </c>
      <c r="E581" s="162">
        <f>E582+E588+E590</f>
        <v>0</v>
      </c>
      <c r="F581" s="162">
        <f>F582+F588+F590</f>
        <v>0</v>
      </c>
      <c r="G581" s="33">
        <f>G582+G588+G590</f>
        <v>673300</v>
      </c>
      <c r="H581" s="33">
        <f aca="true" t="shared" si="74" ref="H581:T581">H582+H588+H590</f>
        <v>669000</v>
      </c>
      <c r="I581" s="33">
        <f t="shared" si="74"/>
        <v>32500</v>
      </c>
      <c r="J581" s="33">
        <f t="shared" si="74"/>
        <v>8000</v>
      </c>
      <c r="K581" s="33">
        <f t="shared" si="74"/>
        <v>24500</v>
      </c>
      <c r="L581" s="33">
        <f t="shared" si="74"/>
        <v>636500</v>
      </c>
      <c r="M581" s="33">
        <f t="shared" si="74"/>
        <v>0</v>
      </c>
      <c r="N581" s="33">
        <f t="shared" si="74"/>
        <v>0</v>
      </c>
      <c r="O581" s="33">
        <f t="shared" si="74"/>
        <v>0</v>
      </c>
      <c r="P581" s="33">
        <f t="shared" si="74"/>
        <v>0</v>
      </c>
      <c r="Q581" s="33">
        <f t="shared" si="74"/>
        <v>4300</v>
      </c>
      <c r="R581" s="33">
        <f t="shared" si="74"/>
        <v>4300</v>
      </c>
      <c r="S581" s="33">
        <f t="shared" si="74"/>
        <v>0</v>
      </c>
      <c r="T581" s="33">
        <f t="shared" si="74"/>
        <v>0</v>
      </c>
    </row>
    <row r="582" spans="1:20" s="109" customFormat="1" ht="25.5" hidden="1">
      <c r="A582" s="79"/>
      <c r="B582" s="80">
        <v>92105</v>
      </c>
      <c r="C582" s="80"/>
      <c r="D582" s="126" t="s">
        <v>38</v>
      </c>
      <c r="E582" s="160"/>
      <c r="F582" s="160"/>
      <c r="G582" s="82">
        <f>SUM(G583:G587)</f>
        <v>32500</v>
      </c>
      <c r="H582" s="82">
        <f aca="true" t="shared" si="75" ref="H582:T582">SUM(H583:H587)</f>
        <v>32500</v>
      </c>
      <c r="I582" s="82">
        <f t="shared" si="75"/>
        <v>32500</v>
      </c>
      <c r="J582" s="82">
        <f t="shared" si="75"/>
        <v>8000</v>
      </c>
      <c r="K582" s="82">
        <f t="shared" si="75"/>
        <v>24500</v>
      </c>
      <c r="L582" s="82">
        <f t="shared" si="75"/>
        <v>0</v>
      </c>
      <c r="M582" s="82">
        <f t="shared" si="75"/>
        <v>0</v>
      </c>
      <c r="N582" s="82">
        <f t="shared" si="75"/>
        <v>0</v>
      </c>
      <c r="O582" s="82">
        <f t="shared" si="75"/>
        <v>0</v>
      </c>
      <c r="P582" s="82">
        <f t="shared" si="75"/>
        <v>0</v>
      </c>
      <c r="Q582" s="82">
        <f t="shared" si="75"/>
        <v>0</v>
      </c>
      <c r="R582" s="82">
        <f t="shared" si="75"/>
        <v>0</v>
      </c>
      <c r="S582" s="82">
        <f t="shared" si="75"/>
        <v>0</v>
      </c>
      <c r="T582" s="82">
        <f t="shared" si="75"/>
        <v>0</v>
      </c>
    </row>
    <row r="583" spans="1:20" ht="19.5" customHeight="1" hidden="1">
      <c r="A583" s="39"/>
      <c r="B583" s="40"/>
      <c r="C583" s="40" t="s">
        <v>120</v>
      </c>
      <c r="D583" s="127" t="s">
        <v>210</v>
      </c>
      <c r="E583" s="68"/>
      <c r="F583" s="68"/>
      <c r="G583" s="27">
        <v>8000</v>
      </c>
      <c r="H583" s="94">
        <v>8000</v>
      </c>
      <c r="I583" s="94">
        <v>8000</v>
      </c>
      <c r="J583" s="94">
        <v>8000</v>
      </c>
      <c r="K583" s="94">
        <v>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4">
        <v>0</v>
      </c>
      <c r="S583" s="94">
        <v>0</v>
      </c>
      <c r="T583" s="94">
        <v>0</v>
      </c>
    </row>
    <row r="584" spans="1:20" ht="19.5" customHeight="1" hidden="1">
      <c r="A584" s="39"/>
      <c r="B584" s="40"/>
      <c r="C584" s="40" t="s">
        <v>139</v>
      </c>
      <c r="D584" s="127" t="s">
        <v>125</v>
      </c>
      <c r="E584" s="68"/>
      <c r="F584" s="68"/>
      <c r="G584" s="27">
        <v>10000</v>
      </c>
      <c r="H584" s="94">
        <v>10000</v>
      </c>
      <c r="I584" s="94">
        <v>10000</v>
      </c>
      <c r="J584" s="94">
        <v>0</v>
      </c>
      <c r="K584" s="94">
        <v>10000</v>
      </c>
      <c r="L584" s="94">
        <v>0</v>
      </c>
      <c r="M584" s="94">
        <v>0</v>
      </c>
      <c r="N584" s="94">
        <v>0</v>
      </c>
      <c r="O584" s="94">
        <v>0</v>
      </c>
      <c r="P584" s="94">
        <v>0</v>
      </c>
      <c r="Q584" s="94">
        <v>0</v>
      </c>
      <c r="R584" s="94">
        <v>0</v>
      </c>
      <c r="S584" s="94">
        <v>0</v>
      </c>
      <c r="T584" s="94">
        <v>0</v>
      </c>
    </row>
    <row r="585" spans="1:20" ht="19.5" customHeight="1" hidden="1">
      <c r="A585" s="39"/>
      <c r="B585" s="40"/>
      <c r="C585" s="40" t="s">
        <v>130</v>
      </c>
      <c r="D585" s="127" t="s">
        <v>133</v>
      </c>
      <c r="E585" s="68"/>
      <c r="F585" s="68"/>
      <c r="G585" s="27">
        <v>1000</v>
      </c>
      <c r="H585" s="94">
        <v>1000</v>
      </c>
      <c r="I585" s="94">
        <v>1000</v>
      </c>
      <c r="J585" s="94">
        <v>0</v>
      </c>
      <c r="K585" s="94">
        <v>1000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ht="19.5" customHeight="1" hidden="1">
      <c r="A586" s="39"/>
      <c r="B586" s="40"/>
      <c r="C586" s="40">
        <v>4300</v>
      </c>
      <c r="D586" s="127" t="s">
        <v>127</v>
      </c>
      <c r="E586" s="68"/>
      <c r="F586" s="68"/>
      <c r="G586" s="27">
        <v>12000</v>
      </c>
      <c r="H586" s="94">
        <v>12000</v>
      </c>
      <c r="I586" s="94">
        <v>12000</v>
      </c>
      <c r="J586" s="94">
        <v>0</v>
      </c>
      <c r="K586" s="94">
        <v>12000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4">
        <v>0</v>
      </c>
      <c r="S586" s="94">
        <v>0</v>
      </c>
      <c r="T586" s="94">
        <v>0</v>
      </c>
    </row>
    <row r="587" spans="1:20" ht="19.5" customHeight="1" hidden="1">
      <c r="A587" s="39"/>
      <c r="B587" s="40"/>
      <c r="C587" s="40" t="s">
        <v>121</v>
      </c>
      <c r="D587" s="127" t="s">
        <v>128</v>
      </c>
      <c r="E587" s="68"/>
      <c r="F587" s="68"/>
      <c r="G587" s="27">
        <v>1500</v>
      </c>
      <c r="H587" s="94">
        <v>1500</v>
      </c>
      <c r="I587" s="94">
        <v>1500</v>
      </c>
      <c r="J587" s="94">
        <v>0</v>
      </c>
      <c r="K587" s="94">
        <v>1500</v>
      </c>
      <c r="L587" s="94">
        <v>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4">
        <v>0</v>
      </c>
      <c r="S587" s="94">
        <v>0</v>
      </c>
      <c r="T587" s="94">
        <v>0</v>
      </c>
    </row>
    <row r="588" spans="1:20" s="109" customFormat="1" ht="25.5" hidden="1">
      <c r="A588" s="79"/>
      <c r="B588" s="80">
        <v>92109</v>
      </c>
      <c r="C588" s="80"/>
      <c r="D588" s="126" t="s">
        <v>39</v>
      </c>
      <c r="E588" s="160"/>
      <c r="F588" s="160"/>
      <c r="G588" s="82">
        <f>G589</f>
        <v>282500</v>
      </c>
      <c r="H588" s="82">
        <f aca="true" t="shared" si="76" ref="H588:T588">H589</f>
        <v>282500</v>
      </c>
      <c r="I588" s="82">
        <f t="shared" si="76"/>
        <v>0</v>
      </c>
      <c r="J588" s="82">
        <f t="shared" si="76"/>
        <v>0</v>
      </c>
      <c r="K588" s="82">
        <f t="shared" si="76"/>
        <v>0</v>
      </c>
      <c r="L588" s="82">
        <f t="shared" si="76"/>
        <v>282500</v>
      </c>
      <c r="M588" s="82">
        <f t="shared" si="76"/>
        <v>0</v>
      </c>
      <c r="N588" s="82">
        <f t="shared" si="76"/>
        <v>0</v>
      </c>
      <c r="O588" s="82">
        <f t="shared" si="76"/>
        <v>0</v>
      </c>
      <c r="P588" s="82">
        <f t="shared" si="76"/>
        <v>0</v>
      </c>
      <c r="Q588" s="82">
        <f t="shared" si="76"/>
        <v>0</v>
      </c>
      <c r="R588" s="82">
        <f t="shared" si="76"/>
        <v>0</v>
      </c>
      <c r="S588" s="82">
        <f t="shared" si="76"/>
        <v>0</v>
      </c>
      <c r="T588" s="82">
        <f t="shared" si="76"/>
        <v>0</v>
      </c>
    </row>
    <row r="589" spans="1:20" ht="25.5" hidden="1">
      <c r="A589" s="39"/>
      <c r="B589" s="40"/>
      <c r="C589" s="40" t="s">
        <v>237</v>
      </c>
      <c r="D589" s="127" t="s">
        <v>244</v>
      </c>
      <c r="E589" s="68"/>
      <c r="F589" s="68"/>
      <c r="G589" s="27">
        <v>282500</v>
      </c>
      <c r="H589" s="94">
        <v>282500</v>
      </c>
      <c r="I589" s="94">
        <v>0</v>
      </c>
      <c r="J589" s="94">
        <v>0</v>
      </c>
      <c r="K589" s="94">
        <v>0</v>
      </c>
      <c r="L589" s="94">
        <v>282500</v>
      </c>
      <c r="M589" s="94">
        <v>0</v>
      </c>
      <c r="N589" s="94">
        <v>0</v>
      </c>
      <c r="O589" s="94">
        <v>0</v>
      </c>
      <c r="P589" s="94">
        <v>0</v>
      </c>
      <c r="Q589" s="94">
        <v>0</v>
      </c>
      <c r="R589" s="94">
        <v>0</v>
      </c>
      <c r="S589" s="94">
        <v>0</v>
      </c>
      <c r="T589" s="94">
        <v>0</v>
      </c>
    </row>
    <row r="590" spans="1:20" s="109" customFormat="1" ht="19.5" customHeight="1" hidden="1">
      <c r="A590" s="79"/>
      <c r="B590" s="80">
        <v>92116</v>
      </c>
      <c r="C590" s="80"/>
      <c r="D590" s="126" t="s">
        <v>40</v>
      </c>
      <c r="E590" s="160"/>
      <c r="F590" s="160"/>
      <c r="G590" s="82">
        <f>G591+G592</f>
        <v>358300</v>
      </c>
      <c r="H590" s="82">
        <f aca="true" t="shared" si="77" ref="H590:T590">H591+H592</f>
        <v>354000</v>
      </c>
      <c r="I590" s="82">
        <f t="shared" si="77"/>
        <v>0</v>
      </c>
      <c r="J590" s="82">
        <f t="shared" si="77"/>
        <v>0</v>
      </c>
      <c r="K590" s="82">
        <f t="shared" si="77"/>
        <v>0</v>
      </c>
      <c r="L590" s="82">
        <f t="shared" si="77"/>
        <v>354000</v>
      </c>
      <c r="M590" s="82">
        <f t="shared" si="77"/>
        <v>0</v>
      </c>
      <c r="N590" s="82">
        <f t="shared" si="77"/>
        <v>0</v>
      </c>
      <c r="O590" s="82">
        <f t="shared" si="77"/>
        <v>0</v>
      </c>
      <c r="P590" s="82">
        <f t="shared" si="77"/>
        <v>0</v>
      </c>
      <c r="Q590" s="82">
        <f t="shared" si="77"/>
        <v>4300</v>
      </c>
      <c r="R590" s="82">
        <f t="shared" si="77"/>
        <v>4300</v>
      </c>
      <c r="S590" s="82">
        <f t="shared" si="77"/>
        <v>0</v>
      </c>
      <c r="T590" s="82">
        <f t="shared" si="77"/>
        <v>0</v>
      </c>
    </row>
    <row r="591" spans="1:20" ht="25.5" hidden="1">
      <c r="A591" s="39"/>
      <c r="B591" s="40"/>
      <c r="C591" s="40" t="s">
        <v>237</v>
      </c>
      <c r="D591" s="127" t="s">
        <v>244</v>
      </c>
      <c r="E591" s="68"/>
      <c r="F591" s="68"/>
      <c r="G591" s="27">
        <v>354000</v>
      </c>
      <c r="H591" s="94">
        <v>354000</v>
      </c>
      <c r="I591" s="94">
        <v>0</v>
      </c>
      <c r="J591" s="94">
        <v>0</v>
      </c>
      <c r="K591" s="94">
        <v>0</v>
      </c>
      <c r="L591" s="94">
        <v>354000</v>
      </c>
      <c r="M591" s="94">
        <v>0</v>
      </c>
      <c r="N591" s="94">
        <v>0</v>
      </c>
      <c r="O591" s="94">
        <v>0</v>
      </c>
      <c r="P591" s="94">
        <v>0</v>
      </c>
      <c r="Q591" s="94">
        <v>0</v>
      </c>
      <c r="R591" s="94">
        <v>0</v>
      </c>
      <c r="S591" s="94">
        <v>0</v>
      </c>
      <c r="T591" s="94">
        <v>0</v>
      </c>
    </row>
    <row r="592" spans="1:20" ht="62.25" customHeight="1" hidden="1">
      <c r="A592" s="39"/>
      <c r="B592" s="40"/>
      <c r="C592" s="40">
        <v>6220</v>
      </c>
      <c r="D592" s="132" t="s">
        <v>352</v>
      </c>
      <c r="E592" s="167"/>
      <c r="F592" s="68"/>
      <c r="G592" s="27">
        <v>4300</v>
      </c>
      <c r="H592" s="94">
        <v>0</v>
      </c>
      <c r="I592" s="94">
        <v>0</v>
      </c>
      <c r="J592" s="94">
        <v>0</v>
      </c>
      <c r="K592" s="94">
        <v>0</v>
      </c>
      <c r="L592" s="94">
        <v>0</v>
      </c>
      <c r="M592" s="94">
        <v>0</v>
      </c>
      <c r="N592" s="94">
        <v>0</v>
      </c>
      <c r="O592" s="94">
        <v>0</v>
      </c>
      <c r="P592" s="94">
        <v>0</v>
      </c>
      <c r="Q592" s="94">
        <v>4300</v>
      </c>
      <c r="R592" s="94">
        <v>4300</v>
      </c>
      <c r="S592" s="94">
        <v>0</v>
      </c>
      <c r="T592" s="94">
        <v>0</v>
      </c>
    </row>
    <row r="593" spans="1:20" ht="12.75" hidden="1">
      <c r="A593" s="52"/>
      <c r="B593" s="58"/>
      <c r="C593" s="58"/>
      <c r="D593" s="133"/>
      <c r="E593" s="171"/>
      <c r="F593" s="171"/>
      <c r="G593" s="92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</row>
    <row r="594" spans="1:20" ht="19.5" customHeight="1" hidden="1">
      <c r="A594" s="35">
        <v>926</v>
      </c>
      <c r="B594" s="36"/>
      <c r="C594" s="36"/>
      <c r="D594" s="125" t="s">
        <v>41</v>
      </c>
      <c r="E594" s="72">
        <f>E595+E611+E613</f>
        <v>0</v>
      </c>
      <c r="F594" s="72">
        <f>F595+F611+F613</f>
        <v>0</v>
      </c>
      <c r="G594" s="72">
        <f aca="true" t="shared" si="78" ref="G594:T594">G595+G611+G613</f>
        <v>333118</v>
      </c>
      <c r="H594" s="72">
        <f t="shared" si="78"/>
        <v>254910</v>
      </c>
      <c r="I594" s="72">
        <f t="shared" si="78"/>
        <v>134410</v>
      </c>
      <c r="J594" s="72">
        <f t="shared" si="78"/>
        <v>62590</v>
      </c>
      <c r="K594" s="72">
        <f t="shared" si="78"/>
        <v>71820</v>
      </c>
      <c r="L594" s="72">
        <f t="shared" si="78"/>
        <v>120000</v>
      </c>
      <c r="M594" s="72">
        <f t="shared" si="78"/>
        <v>500</v>
      </c>
      <c r="N594" s="72">
        <f t="shared" si="78"/>
        <v>0</v>
      </c>
      <c r="O594" s="72">
        <f t="shared" si="78"/>
        <v>0</v>
      </c>
      <c r="P594" s="72">
        <f t="shared" si="78"/>
        <v>0</v>
      </c>
      <c r="Q594" s="72">
        <f t="shared" si="78"/>
        <v>78208</v>
      </c>
      <c r="R594" s="72">
        <f t="shared" si="78"/>
        <v>78208</v>
      </c>
      <c r="S594" s="72">
        <f t="shared" si="78"/>
        <v>0</v>
      </c>
      <c r="T594" s="72">
        <f t="shared" si="78"/>
        <v>0</v>
      </c>
    </row>
    <row r="595" spans="1:20" s="109" customFormat="1" ht="19.5" customHeight="1" hidden="1">
      <c r="A595" s="79"/>
      <c r="B595" s="80">
        <v>92601</v>
      </c>
      <c r="C595" s="80"/>
      <c r="D595" s="126" t="s">
        <v>286</v>
      </c>
      <c r="E595" s="160">
        <f>SUM(E596:E610)</f>
        <v>0</v>
      </c>
      <c r="F595" s="160">
        <f>SUM(F596:F610)</f>
        <v>0</v>
      </c>
      <c r="G595" s="81">
        <f>SUM(G596:G610)</f>
        <v>134910</v>
      </c>
      <c r="H595" s="81">
        <f aca="true" t="shared" si="79" ref="H595:T595">SUM(H596:H610)</f>
        <v>134910</v>
      </c>
      <c r="I595" s="81">
        <f t="shared" si="79"/>
        <v>134410</v>
      </c>
      <c r="J595" s="81">
        <f t="shared" si="79"/>
        <v>62590</v>
      </c>
      <c r="K595" s="81">
        <f t="shared" si="79"/>
        <v>71820</v>
      </c>
      <c r="L595" s="81">
        <f t="shared" si="79"/>
        <v>0</v>
      </c>
      <c r="M595" s="81">
        <f t="shared" si="79"/>
        <v>500</v>
      </c>
      <c r="N595" s="81">
        <f t="shared" si="79"/>
        <v>0</v>
      </c>
      <c r="O595" s="81">
        <f t="shared" si="79"/>
        <v>0</v>
      </c>
      <c r="P595" s="81">
        <f t="shared" si="79"/>
        <v>0</v>
      </c>
      <c r="Q595" s="81">
        <f t="shared" si="79"/>
        <v>0</v>
      </c>
      <c r="R595" s="81">
        <f t="shared" si="79"/>
        <v>0</v>
      </c>
      <c r="S595" s="81">
        <f t="shared" si="79"/>
        <v>0</v>
      </c>
      <c r="T595" s="81">
        <f t="shared" si="79"/>
        <v>0</v>
      </c>
    </row>
    <row r="596" spans="1:20" ht="25.5" hidden="1">
      <c r="A596" s="49"/>
      <c r="B596" s="50"/>
      <c r="C596" s="50">
        <v>3020</v>
      </c>
      <c r="D596" s="130" t="s">
        <v>169</v>
      </c>
      <c r="E596" s="73"/>
      <c r="F596" s="73"/>
      <c r="G596" s="47">
        <v>500</v>
      </c>
      <c r="H596" s="47">
        <v>500</v>
      </c>
      <c r="I596" s="47">
        <v>0</v>
      </c>
      <c r="J596" s="94">
        <v>0</v>
      </c>
      <c r="K596" s="94">
        <v>0</v>
      </c>
      <c r="L596" s="94">
        <v>0</v>
      </c>
      <c r="M596" s="94">
        <v>500</v>
      </c>
      <c r="N596" s="94">
        <v>0</v>
      </c>
      <c r="O596" s="94">
        <v>0</v>
      </c>
      <c r="P596" s="94">
        <v>0</v>
      </c>
      <c r="Q596" s="94">
        <v>0</v>
      </c>
      <c r="R596" s="94">
        <v>0</v>
      </c>
      <c r="S596" s="94">
        <v>0</v>
      </c>
      <c r="T596" s="94">
        <v>0</v>
      </c>
    </row>
    <row r="597" spans="1:20" ht="25.5" hidden="1">
      <c r="A597" s="49"/>
      <c r="B597" s="50"/>
      <c r="C597" s="50">
        <v>4010</v>
      </c>
      <c r="D597" s="130" t="s">
        <v>156</v>
      </c>
      <c r="E597" s="73"/>
      <c r="F597" s="73"/>
      <c r="G597" s="47">
        <v>45516</v>
      </c>
      <c r="H597" s="47">
        <v>45516</v>
      </c>
      <c r="I597" s="47">
        <v>45516</v>
      </c>
      <c r="J597" s="47">
        <v>45516</v>
      </c>
      <c r="K597" s="94">
        <v>0</v>
      </c>
      <c r="L597" s="94">
        <v>0</v>
      </c>
      <c r="M597" s="94">
        <v>0</v>
      </c>
      <c r="N597" s="94">
        <v>0</v>
      </c>
      <c r="O597" s="94">
        <v>0</v>
      </c>
      <c r="P597" s="94">
        <v>0</v>
      </c>
      <c r="Q597" s="94">
        <v>0</v>
      </c>
      <c r="R597" s="94">
        <v>0</v>
      </c>
      <c r="S597" s="94">
        <v>0</v>
      </c>
      <c r="T597" s="94">
        <v>0</v>
      </c>
    </row>
    <row r="598" spans="1:20" ht="19.5" customHeight="1" hidden="1">
      <c r="A598" s="49"/>
      <c r="B598" s="50"/>
      <c r="C598" s="50">
        <v>4040</v>
      </c>
      <c r="D598" s="130" t="s">
        <v>157</v>
      </c>
      <c r="E598" s="73"/>
      <c r="F598" s="73"/>
      <c r="G598" s="47">
        <v>2989</v>
      </c>
      <c r="H598" s="47">
        <v>2989</v>
      </c>
      <c r="I598" s="47">
        <v>2989</v>
      </c>
      <c r="J598" s="47">
        <v>2989</v>
      </c>
      <c r="K598" s="94">
        <v>0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0</v>
      </c>
      <c r="R598" s="94">
        <v>0</v>
      </c>
      <c r="S598" s="94">
        <v>0</v>
      </c>
      <c r="T598" s="94">
        <v>0</v>
      </c>
    </row>
    <row r="599" spans="1:20" ht="19.5" customHeight="1" hidden="1">
      <c r="A599" s="49"/>
      <c r="B599" s="50"/>
      <c r="C599" s="50">
        <v>4110</v>
      </c>
      <c r="D599" s="130" t="s">
        <v>123</v>
      </c>
      <c r="E599" s="73"/>
      <c r="F599" s="73"/>
      <c r="G599" s="47">
        <v>7823</v>
      </c>
      <c r="H599" s="47">
        <v>7823</v>
      </c>
      <c r="I599" s="47">
        <v>7823</v>
      </c>
      <c r="J599" s="47">
        <v>7823</v>
      </c>
      <c r="K599" s="94">
        <v>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4">
        <v>0</v>
      </c>
      <c r="S599" s="94">
        <v>0</v>
      </c>
      <c r="T599" s="94">
        <v>0</v>
      </c>
    </row>
    <row r="600" spans="1:20" ht="19.5" customHeight="1" hidden="1">
      <c r="A600" s="49"/>
      <c r="B600" s="50"/>
      <c r="C600" s="50">
        <v>4120</v>
      </c>
      <c r="D600" s="130" t="s">
        <v>158</v>
      </c>
      <c r="E600" s="73"/>
      <c r="F600" s="73"/>
      <c r="G600" s="47">
        <v>1262</v>
      </c>
      <c r="H600" s="47">
        <v>1262</v>
      </c>
      <c r="I600" s="47">
        <v>1262</v>
      </c>
      <c r="J600" s="47">
        <v>1262</v>
      </c>
      <c r="K600" s="94">
        <v>0</v>
      </c>
      <c r="L600" s="94">
        <v>0</v>
      </c>
      <c r="M600" s="94">
        <v>0</v>
      </c>
      <c r="N600" s="94">
        <v>0</v>
      </c>
      <c r="O600" s="94">
        <v>0</v>
      </c>
      <c r="P600" s="94">
        <v>0</v>
      </c>
      <c r="Q600" s="94">
        <v>0</v>
      </c>
      <c r="R600" s="94">
        <v>0</v>
      </c>
      <c r="S600" s="94">
        <v>0</v>
      </c>
      <c r="T600" s="94">
        <v>0</v>
      </c>
    </row>
    <row r="601" spans="1:20" ht="19.5" customHeight="1" hidden="1">
      <c r="A601" s="49"/>
      <c r="B601" s="50"/>
      <c r="C601" s="50">
        <v>4170</v>
      </c>
      <c r="D601" s="130" t="s">
        <v>124</v>
      </c>
      <c r="E601" s="73"/>
      <c r="F601" s="73"/>
      <c r="G601" s="47">
        <v>5000</v>
      </c>
      <c r="H601" s="47">
        <v>5000</v>
      </c>
      <c r="I601" s="47">
        <v>5000</v>
      </c>
      <c r="J601" s="47">
        <v>5000</v>
      </c>
      <c r="K601" s="94">
        <v>0</v>
      </c>
      <c r="L601" s="94">
        <v>0</v>
      </c>
      <c r="M601" s="94">
        <v>0</v>
      </c>
      <c r="N601" s="94">
        <v>0</v>
      </c>
      <c r="O601" s="94">
        <v>0</v>
      </c>
      <c r="P601" s="94">
        <v>0</v>
      </c>
      <c r="Q601" s="94">
        <v>0</v>
      </c>
      <c r="R601" s="94">
        <v>0</v>
      </c>
      <c r="S601" s="94">
        <v>0</v>
      </c>
      <c r="T601" s="94">
        <v>0</v>
      </c>
    </row>
    <row r="602" spans="1:20" ht="19.5" customHeight="1" hidden="1">
      <c r="A602" s="49"/>
      <c r="B602" s="50"/>
      <c r="C602" s="50">
        <v>4210</v>
      </c>
      <c r="D602" s="130" t="s">
        <v>125</v>
      </c>
      <c r="E602" s="73"/>
      <c r="F602" s="73"/>
      <c r="G602" s="47">
        <v>31000</v>
      </c>
      <c r="H602" s="47">
        <v>31000</v>
      </c>
      <c r="I602" s="47">
        <v>31000</v>
      </c>
      <c r="J602" s="94">
        <v>0</v>
      </c>
      <c r="K602" s="47">
        <v>31000</v>
      </c>
      <c r="L602" s="94">
        <v>0</v>
      </c>
      <c r="M602" s="94">
        <v>0</v>
      </c>
      <c r="N602" s="94">
        <v>0</v>
      </c>
      <c r="O602" s="94">
        <v>0</v>
      </c>
      <c r="P602" s="94">
        <v>0</v>
      </c>
      <c r="Q602" s="94">
        <v>0</v>
      </c>
      <c r="R602" s="94">
        <v>0</v>
      </c>
      <c r="S602" s="94">
        <v>0</v>
      </c>
      <c r="T602" s="94">
        <v>0</v>
      </c>
    </row>
    <row r="603" spans="1:20" ht="25.5" customHeight="1" hidden="1">
      <c r="A603" s="49"/>
      <c r="B603" s="50"/>
      <c r="C603" s="50">
        <v>4230</v>
      </c>
      <c r="D603" s="130" t="s">
        <v>172</v>
      </c>
      <c r="E603" s="73"/>
      <c r="F603" s="73"/>
      <c r="G603" s="47">
        <v>1000</v>
      </c>
      <c r="H603" s="47">
        <v>1000</v>
      </c>
      <c r="I603" s="47">
        <v>1000</v>
      </c>
      <c r="J603" s="94">
        <v>0</v>
      </c>
      <c r="K603" s="47">
        <v>1000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4">
        <v>0</v>
      </c>
      <c r="S603" s="94">
        <v>0</v>
      </c>
      <c r="T603" s="94">
        <v>0</v>
      </c>
    </row>
    <row r="604" spans="1:20" ht="19.5" customHeight="1" hidden="1">
      <c r="A604" s="49"/>
      <c r="B604" s="50"/>
      <c r="C604" s="50">
        <v>4260</v>
      </c>
      <c r="D604" s="130" t="s">
        <v>133</v>
      </c>
      <c r="E604" s="73"/>
      <c r="F604" s="73"/>
      <c r="G604" s="47">
        <v>22000</v>
      </c>
      <c r="H604" s="47">
        <v>22000</v>
      </c>
      <c r="I604" s="47">
        <v>22000</v>
      </c>
      <c r="J604" s="94">
        <v>0</v>
      </c>
      <c r="K604" s="47">
        <v>22000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4">
        <v>0</v>
      </c>
      <c r="S604" s="94">
        <v>0</v>
      </c>
      <c r="T604" s="94">
        <v>0</v>
      </c>
    </row>
    <row r="605" spans="1:20" ht="19.5" customHeight="1" hidden="1">
      <c r="A605" s="49"/>
      <c r="B605" s="50"/>
      <c r="C605" s="50">
        <v>4270</v>
      </c>
      <c r="D605" s="130" t="s">
        <v>126</v>
      </c>
      <c r="E605" s="73"/>
      <c r="F605" s="73"/>
      <c r="G605" s="47">
        <v>500</v>
      </c>
      <c r="H605" s="47">
        <v>500</v>
      </c>
      <c r="I605" s="47">
        <v>500</v>
      </c>
      <c r="J605" s="94">
        <v>0</v>
      </c>
      <c r="K605" s="47">
        <v>500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4">
        <v>0</v>
      </c>
      <c r="S605" s="94">
        <v>0</v>
      </c>
      <c r="T605" s="94">
        <v>0</v>
      </c>
    </row>
    <row r="606" spans="1:20" ht="19.5" customHeight="1" hidden="1">
      <c r="A606" s="49"/>
      <c r="B606" s="50"/>
      <c r="C606" s="50">
        <v>4280</v>
      </c>
      <c r="D606" s="130" t="s">
        <v>159</v>
      </c>
      <c r="E606" s="73"/>
      <c r="F606" s="73"/>
      <c r="G606" s="47">
        <v>0</v>
      </c>
      <c r="H606" s="47">
        <v>0</v>
      </c>
      <c r="I606" s="47">
        <v>0</v>
      </c>
      <c r="J606" s="94">
        <v>0</v>
      </c>
      <c r="K606" s="47">
        <v>0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4">
        <v>0</v>
      </c>
      <c r="S606" s="94">
        <v>0</v>
      </c>
      <c r="T606" s="94">
        <v>0</v>
      </c>
    </row>
    <row r="607" spans="1:20" ht="19.5" customHeight="1" hidden="1">
      <c r="A607" s="49"/>
      <c r="B607" s="50"/>
      <c r="C607" s="50">
        <v>4300</v>
      </c>
      <c r="D607" s="130" t="s">
        <v>127</v>
      </c>
      <c r="E607" s="73"/>
      <c r="F607" s="73"/>
      <c r="G607" s="47">
        <v>12480</v>
      </c>
      <c r="H607" s="47">
        <v>12480</v>
      </c>
      <c r="I607" s="47">
        <v>12480</v>
      </c>
      <c r="J607" s="94">
        <v>0</v>
      </c>
      <c r="K607" s="47">
        <v>12480</v>
      </c>
      <c r="L607" s="94">
        <v>0</v>
      </c>
      <c r="M607" s="94">
        <v>0</v>
      </c>
      <c r="N607" s="94">
        <v>0</v>
      </c>
      <c r="O607" s="94">
        <v>0</v>
      </c>
      <c r="P607" s="94">
        <v>0</v>
      </c>
      <c r="Q607" s="94">
        <v>0</v>
      </c>
      <c r="R607" s="94">
        <v>0</v>
      </c>
      <c r="S607" s="94">
        <v>0</v>
      </c>
      <c r="T607" s="94">
        <v>0</v>
      </c>
    </row>
    <row r="608" spans="1:20" ht="33.75" customHeight="1" hidden="1">
      <c r="A608" s="49"/>
      <c r="B608" s="50"/>
      <c r="C608" s="50">
        <v>4370</v>
      </c>
      <c r="D608" s="132" t="s">
        <v>441</v>
      </c>
      <c r="E608" s="68"/>
      <c r="F608" s="68"/>
      <c r="G608" s="47">
        <v>1800</v>
      </c>
      <c r="H608" s="47">
        <v>1800</v>
      </c>
      <c r="I608" s="47">
        <v>1800</v>
      </c>
      <c r="J608" s="94">
        <v>0</v>
      </c>
      <c r="K608" s="47">
        <v>1800</v>
      </c>
      <c r="L608" s="94">
        <v>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4">
        <v>0</v>
      </c>
      <c r="S608" s="94">
        <v>0</v>
      </c>
      <c r="T608" s="94">
        <v>0</v>
      </c>
    </row>
    <row r="609" spans="1:20" ht="19.5" customHeight="1" hidden="1">
      <c r="A609" s="49"/>
      <c r="B609" s="50"/>
      <c r="C609" s="50">
        <v>4430</v>
      </c>
      <c r="D609" s="127" t="s">
        <v>128</v>
      </c>
      <c r="E609" s="68"/>
      <c r="F609" s="68"/>
      <c r="G609" s="47">
        <v>944</v>
      </c>
      <c r="H609" s="47">
        <v>944</v>
      </c>
      <c r="I609" s="47">
        <v>944</v>
      </c>
      <c r="J609" s="94">
        <v>0</v>
      </c>
      <c r="K609" s="47">
        <v>944</v>
      </c>
      <c r="L609" s="94">
        <v>0</v>
      </c>
      <c r="M609" s="94">
        <v>0</v>
      </c>
      <c r="N609" s="94">
        <v>0</v>
      </c>
      <c r="O609" s="94">
        <v>0</v>
      </c>
      <c r="P609" s="94">
        <v>0</v>
      </c>
      <c r="Q609" s="94">
        <v>0</v>
      </c>
      <c r="R609" s="94">
        <v>0</v>
      </c>
      <c r="S609" s="94">
        <v>0</v>
      </c>
      <c r="T609" s="94">
        <v>0</v>
      </c>
    </row>
    <row r="610" spans="1:20" ht="19.5" customHeight="1" hidden="1">
      <c r="A610" s="49"/>
      <c r="B610" s="50"/>
      <c r="C610" s="50">
        <v>4440</v>
      </c>
      <c r="D610" s="127" t="s">
        <v>217</v>
      </c>
      <c r="E610" s="68"/>
      <c r="F610" s="68"/>
      <c r="G610" s="47">
        <v>2096</v>
      </c>
      <c r="H610" s="47">
        <v>2096</v>
      </c>
      <c r="I610" s="47">
        <v>2096</v>
      </c>
      <c r="J610" s="94">
        <v>0</v>
      </c>
      <c r="K610" s="47">
        <v>2096</v>
      </c>
      <c r="L610" s="94">
        <v>0</v>
      </c>
      <c r="M610" s="94">
        <v>0</v>
      </c>
      <c r="N610" s="94">
        <v>0</v>
      </c>
      <c r="O610" s="94">
        <v>0</v>
      </c>
      <c r="P610" s="94">
        <v>0</v>
      </c>
      <c r="Q610" s="94">
        <v>0</v>
      </c>
      <c r="R610" s="94">
        <v>0</v>
      </c>
      <c r="S610" s="94">
        <v>0</v>
      </c>
      <c r="T610" s="94">
        <v>0</v>
      </c>
    </row>
    <row r="611" spans="1:20" ht="25.5" hidden="1">
      <c r="A611" s="39"/>
      <c r="B611" s="40" t="s">
        <v>236</v>
      </c>
      <c r="C611" s="40"/>
      <c r="D611" s="127" t="s">
        <v>245</v>
      </c>
      <c r="E611" s="68"/>
      <c r="F611" s="68"/>
      <c r="G611" s="41">
        <f>G612</f>
        <v>120000</v>
      </c>
      <c r="H611" s="41">
        <f aca="true" t="shared" si="80" ref="H611:T611">H612</f>
        <v>120000</v>
      </c>
      <c r="I611" s="41">
        <f t="shared" si="80"/>
        <v>0</v>
      </c>
      <c r="J611" s="41">
        <f t="shared" si="80"/>
        <v>0</v>
      </c>
      <c r="K611" s="41">
        <f t="shared" si="80"/>
        <v>0</v>
      </c>
      <c r="L611" s="41">
        <f t="shared" si="80"/>
        <v>120000</v>
      </c>
      <c r="M611" s="41">
        <f t="shared" si="80"/>
        <v>0</v>
      </c>
      <c r="N611" s="41">
        <f t="shared" si="80"/>
        <v>0</v>
      </c>
      <c r="O611" s="41">
        <f t="shared" si="80"/>
        <v>0</v>
      </c>
      <c r="P611" s="41">
        <f t="shared" si="80"/>
        <v>0</v>
      </c>
      <c r="Q611" s="41">
        <f t="shared" si="80"/>
        <v>0</v>
      </c>
      <c r="R611" s="41">
        <f t="shared" si="80"/>
        <v>0</v>
      </c>
      <c r="S611" s="41">
        <f t="shared" si="80"/>
        <v>0</v>
      </c>
      <c r="T611" s="41">
        <f t="shared" si="80"/>
        <v>0</v>
      </c>
    </row>
    <row r="612" spans="1:20" ht="51" hidden="1">
      <c r="A612" s="39"/>
      <c r="B612" s="40"/>
      <c r="C612" s="40" t="s">
        <v>183</v>
      </c>
      <c r="D612" s="127" t="s">
        <v>240</v>
      </c>
      <c r="E612" s="68"/>
      <c r="F612" s="68"/>
      <c r="G612" s="27">
        <v>120000</v>
      </c>
      <c r="H612" s="94">
        <v>120000</v>
      </c>
      <c r="I612" s="94">
        <v>0</v>
      </c>
      <c r="J612" s="94">
        <v>0</v>
      </c>
      <c r="K612" s="94">
        <v>0</v>
      </c>
      <c r="L612" s="94">
        <v>120000</v>
      </c>
      <c r="M612" s="94">
        <v>0</v>
      </c>
      <c r="N612" s="94">
        <v>0</v>
      </c>
      <c r="O612" s="94">
        <v>0</v>
      </c>
      <c r="P612" s="94">
        <v>0</v>
      </c>
      <c r="Q612" s="94">
        <v>0</v>
      </c>
      <c r="R612" s="94">
        <v>0</v>
      </c>
      <c r="S612" s="94">
        <v>0</v>
      </c>
      <c r="T612" s="94">
        <v>0</v>
      </c>
    </row>
    <row r="613" spans="1:20" ht="19.5" customHeight="1" hidden="1">
      <c r="A613" s="39"/>
      <c r="B613" s="40">
        <v>92695</v>
      </c>
      <c r="C613" s="40"/>
      <c r="D613" s="127" t="s">
        <v>9</v>
      </c>
      <c r="E613" s="68"/>
      <c r="F613" s="68"/>
      <c r="G613" s="41">
        <f>SUM(G614)</f>
        <v>78208</v>
      </c>
      <c r="H613" s="41">
        <f aca="true" t="shared" si="81" ref="H613:T613">SUM(H614)</f>
        <v>0</v>
      </c>
      <c r="I613" s="41">
        <f t="shared" si="81"/>
        <v>0</v>
      </c>
      <c r="J613" s="41">
        <f t="shared" si="81"/>
        <v>0</v>
      </c>
      <c r="K613" s="41">
        <f t="shared" si="81"/>
        <v>0</v>
      </c>
      <c r="L613" s="41">
        <f t="shared" si="81"/>
        <v>0</v>
      </c>
      <c r="M613" s="41">
        <f t="shared" si="81"/>
        <v>0</v>
      </c>
      <c r="N613" s="41">
        <f t="shared" si="81"/>
        <v>0</v>
      </c>
      <c r="O613" s="41">
        <f t="shared" si="81"/>
        <v>0</v>
      </c>
      <c r="P613" s="41">
        <f t="shared" si="81"/>
        <v>0</v>
      </c>
      <c r="Q613" s="41">
        <f t="shared" si="81"/>
        <v>78208</v>
      </c>
      <c r="R613" s="41">
        <f t="shared" si="81"/>
        <v>78208</v>
      </c>
      <c r="S613" s="41">
        <f t="shared" si="81"/>
        <v>0</v>
      </c>
      <c r="T613" s="41">
        <f t="shared" si="81"/>
        <v>0</v>
      </c>
    </row>
    <row r="614" spans="1:20" ht="25.5" hidden="1">
      <c r="A614" s="39"/>
      <c r="B614" s="40"/>
      <c r="C614" s="40">
        <v>6050</v>
      </c>
      <c r="D614" s="127" t="s">
        <v>135</v>
      </c>
      <c r="E614" s="68"/>
      <c r="F614" s="68"/>
      <c r="G614" s="34">
        <v>78208</v>
      </c>
      <c r="H614" s="94">
        <v>0</v>
      </c>
      <c r="I614" s="94">
        <v>0</v>
      </c>
      <c r="J614" s="94">
        <v>0</v>
      </c>
      <c r="K614" s="94">
        <v>0</v>
      </c>
      <c r="L614" s="94">
        <v>0</v>
      </c>
      <c r="M614" s="94">
        <v>0</v>
      </c>
      <c r="N614" s="94">
        <v>0</v>
      </c>
      <c r="O614" s="94">
        <v>0</v>
      </c>
      <c r="P614" s="94">
        <v>0</v>
      </c>
      <c r="Q614" s="94">
        <v>78208</v>
      </c>
      <c r="R614" s="94">
        <v>78208</v>
      </c>
      <c r="S614" s="94">
        <v>0</v>
      </c>
      <c r="T614" s="94">
        <v>0</v>
      </c>
    </row>
    <row r="615" spans="1:20" s="83" customFormat="1" ht="44.25" customHeight="1">
      <c r="A615" s="322" t="s">
        <v>359</v>
      </c>
      <c r="B615" s="323"/>
      <c r="C615" s="323"/>
      <c r="D615" s="324"/>
      <c r="E615" s="172">
        <f aca="true" t="shared" si="82" ref="E615:T615">SUM(E500,E456,E220,E41,E594,E581,E528,E386,E362,E216,E72,E27,E209,E199,E174,E148,E63,E22,E9,E67)</f>
        <v>14179</v>
      </c>
      <c r="F615" s="172">
        <f t="shared" si="82"/>
        <v>11615</v>
      </c>
      <c r="G615" s="172">
        <f t="shared" si="82"/>
        <v>21158259</v>
      </c>
      <c r="H615" s="172">
        <f t="shared" si="82"/>
        <v>14339318</v>
      </c>
      <c r="I615" s="172">
        <f t="shared" si="82"/>
        <v>9648178</v>
      </c>
      <c r="J615" s="172">
        <f t="shared" si="82"/>
        <v>6609844</v>
      </c>
      <c r="K615" s="172">
        <f t="shared" si="82"/>
        <v>3038334</v>
      </c>
      <c r="L615" s="172">
        <f t="shared" si="82"/>
        <v>765830</v>
      </c>
      <c r="M615" s="172">
        <f t="shared" si="82"/>
        <v>3666032</v>
      </c>
      <c r="N615" s="172">
        <f t="shared" si="82"/>
        <v>231221</v>
      </c>
      <c r="O615" s="172">
        <f t="shared" si="82"/>
        <v>3475</v>
      </c>
      <c r="P615" s="172">
        <f t="shared" si="82"/>
        <v>24582</v>
      </c>
      <c r="Q615" s="172">
        <f t="shared" si="82"/>
        <v>6818941</v>
      </c>
      <c r="R615" s="172">
        <f t="shared" si="82"/>
        <v>6763941</v>
      </c>
      <c r="S615" s="172">
        <f t="shared" si="82"/>
        <v>5841859</v>
      </c>
      <c r="T615" s="172">
        <f t="shared" si="82"/>
        <v>55000</v>
      </c>
    </row>
    <row r="616" spans="7:18" ht="12.75">
      <c r="G616" s="124"/>
      <c r="R616" s="98"/>
    </row>
    <row r="617" ht="12.75">
      <c r="R617" s="98"/>
    </row>
    <row r="618" ht="12.75">
      <c r="R618" s="98"/>
    </row>
    <row r="619" ht="12.75">
      <c r="R619" s="98"/>
    </row>
    <row r="620" ht="6.75" customHeight="1"/>
    <row r="621" ht="12.75">
      <c r="A621" s="83"/>
    </row>
    <row r="622" ht="12.75">
      <c r="A622" s="83"/>
    </row>
  </sheetData>
  <sheetProtection/>
  <autoFilter ref="C3:C582"/>
  <mergeCells count="31">
    <mergeCell ref="R2:T2"/>
    <mergeCell ref="O5:O6"/>
    <mergeCell ref="G147:T147"/>
    <mergeCell ref="G173:T173"/>
    <mergeCell ref="D198:T198"/>
    <mergeCell ref="L5:L6"/>
    <mergeCell ref="Q4:Q6"/>
    <mergeCell ref="T5:T6"/>
    <mergeCell ref="R4:T4"/>
    <mergeCell ref="H4:H6"/>
    <mergeCell ref="E3:E6"/>
    <mergeCell ref="B3:B6"/>
    <mergeCell ref="J5:K5"/>
    <mergeCell ref="D3:D6"/>
    <mergeCell ref="I5:I6"/>
    <mergeCell ref="H3:T3"/>
    <mergeCell ref="A615:D615"/>
    <mergeCell ref="D208:T208"/>
    <mergeCell ref="D361:T361"/>
    <mergeCell ref="G385:T385"/>
    <mergeCell ref="A455:I455"/>
    <mergeCell ref="A1:T1"/>
    <mergeCell ref="P5:P6"/>
    <mergeCell ref="R5:R6"/>
    <mergeCell ref="M5:M6"/>
    <mergeCell ref="N5:N6"/>
    <mergeCell ref="A3:A6"/>
    <mergeCell ref="G3:G6"/>
    <mergeCell ref="F3:F6"/>
    <mergeCell ref="I4:P4"/>
    <mergeCell ref="C3:C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1/2010  Burmistrza  Miasta Radziejów z dnia 7 grudnia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J90" sqref="J90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8.28125" style="0" customWidth="1"/>
    <col min="4" max="4" width="12.57421875" style="0" customWidth="1"/>
    <col min="5" max="5" width="14.00390625" style="0" customWidth="1"/>
    <col min="6" max="7" width="13.28125" style="0" customWidth="1"/>
    <col min="8" max="8" width="13.140625" style="0" customWidth="1"/>
    <col min="9" max="9" width="12.57421875" style="0" customWidth="1"/>
    <col min="10" max="10" width="13.7109375" style="0" customWidth="1"/>
    <col min="11" max="11" width="12.28125" style="0" customWidth="1"/>
    <col min="12" max="27" width="9.140625" style="236" customWidth="1"/>
  </cols>
  <sheetData>
    <row r="1" spans="1:11" ht="38.25" customHeight="1">
      <c r="A1" s="356" t="s">
        <v>410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2.75">
      <c r="A2" s="9"/>
      <c r="B2" s="9"/>
      <c r="C2" s="9"/>
      <c r="D2" s="9"/>
      <c r="E2" s="9"/>
      <c r="F2" s="9"/>
      <c r="K2" s="13" t="s">
        <v>247</v>
      </c>
    </row>
    <row r="3" spans="1:11" ht="12.75">
      <c r="A3" s="358" t="s">
        <v>0</v>
      </c>
      <c r="B3" s="359" t="s">
        <v>107</v>
      </c>
      <c r="C3" s="359" t="s">
        <v>1</v>
      </c>
      <c r="D3" s="357" t="s">
        <v>411</v>
      </c>
      <c r="E3" s="357" t="s">
        <v>412</v>
      </c>
      <c r="F3" s="357" t="s">
        <v>109</v>
      </c>
      <c r="G3" s="357"/>
      <c r="H3" s="357"/>
      <c r="I3" s="357"/>
      <c r="J3" s="357"/>
      <c r="K3" s="357"/>
    </row>
    <row r="4" spans="1:11" ht="12.75">
      <c r="A4" s="358"/>
      <c r="B4" s="360"/>
      <c r="C4" s="360"/>
      <c r="D4" s="358"/>
      <c r="E4" s="357"/>
      <c r="F4" s="357" t="s">
        <v>413</v>
      </c>
      <c r="G4" s="357" t="s">
        <v>111</v>
      </c>
      <c r="H4" s="357"/>
      <c r="I4" s="357"/>
      <c r="J4" s="235"/>
      <c r="K4" s="357" t="s">
        <v>414</v>
      </c>
    </row>
    <row r="5" spans="1:11" ht="41.25" customHeight="1">
      <c r="A5" s="358"/>
      <c r="B5" s="361"/>
      <c r="C5" s="361"/>
      <c r="D5" s="358"/>
      <c r="E5" s="357"/>
      <c r="F5" s="357"/>
      <c r="G5" s="235" t="s">
        <v>437</v>
      </c>
      <c r="H5" s="235" t="s">
        <v>415</v>
      </c>
      <c r="I5" s="235" t="s">
        <v>416</v>
      </c>
      <c r="J5" s="235" t="s">
        <v>438</v>
      </c>
      <c r="K5" s="357"/>
    </row>
    <row r="6" spans="1:1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18" customHeight="1">
      <c r="A7" s="237" t="s">
        <v>417</v>
      </c>
      <c r="B7" s="238"/>
      <c r="C7" s="238"/>
      <c r="D7" s="239">
        <f>SUM(D9)</f>
        <v>11514</v>
      </c>
      <c r="E7" s="239">
        <f>SUM(E10:E17)</f>
        <v>11514</v>
      </c>
      <c r="F7" s="239">
        <f aca="true" t="shared" si="0" ref="F7:K7">SUM(F10:F17)</f>
        <v>11514</v>
      </c>
      <c r="G7" s="239">
        <f t="shared" si="0"/>
        <v>75</v>
      </c>
      <c r="H7" s="239">
        <f t="shared" si="0"/>
        <v>14</v>
      </c>
      <c r="I7" s="239">
        <f t="shared" si="0"/>
        <v>0</v>
      </c>
      <c r="J7" s="239">
        <f t="shared" si="0"/>
        <v>0</v>
      </c>
      <c r="K7" s="239">
        <f t="shared" si="0"/>
        <v>0</v>
      </c>
    </row>
    <row r="8" spans="1:27" s="31" customFormat="1" ht="18" customHeight="1">
      <c r="A8" s="240"/>
      <c r="B8" s="241" t="s">
        <v>418</v>
      </c>
      <c r="C8" s="241"/>
      <c r="D8" s="242"/>
      <c r="E8" s="242"/>
      <c r="F8" s="242"/>
      <c r="G8" s="242"/>
      <c r="H8" s="242"/>
      <c r="I8" s="242"/>
      <c r="J8" s="242"/>
      <c r="K8" s="243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7" s="31" customFormat="1" ht="18" customHeight="1">
      <c r="A9" s="240"/>
      <c r="B9" s="241"/>
      <c r="C9" s="241">
        <v>2010</v>
      </c>
      <c r="D9" s="242">
        <v>11514</v>
      </c>
      <c r="E9" s="242"/>
      <c r="F9" s="242"/>
      <c r="G9" s="242"/>
      <c r="H9" s="242"/>
      <c r="I9" s="242"/>
      <c r="J9" s="242"/>
      <c r="K9" s="243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</row>
    <row r="10" spans="1:27" s="31" customFormat="1" ht="18" customHeight="1">
      <c r="A10" s="240"/>
      <c r="B10" s="241"/>
      <c r="C10" s="241">
        <v>4010</v>
      </c>
      <c r="D10" s="242"/>
      <c r="E10" s="242">
        <v>75</v>
      </c>
      <c r="F10" s="242">
        <v>75</v>
      </c>
      <c r="G10" s="242">
        <v>75</v>
      </c>
      <c r="H10" s="242">
        <v>0</v>
      </c>
      <c r="I10" s="242">
        <v>0</v>
      </c>
      <c r="J10" s="242">
        <v>0</v>
      </c>
      <c r="K10" s="243">
        <v>0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s="31" customFormat="1" ht="18" customHeight="1">
      <c r="A11" s="240"/>
      <c r="B11" s="241"/>
      <c r="C11" s="241">
        <v>4110</v>
      </c>
      <c r="D11" s="242"/>
      <c r="E11" s="242">
        <v>12</v>
      </c>
      <c r="F11" s="242">
        <v>12</v>
      </c>
      <c r="G11" s="242">
        <v>0</v>
      </c>
      <c r="H11" s="242">
        <v>12</v>
      </c>
      <c r="I11" s="242">
        <v>0</v>
      </c>
      <c r="J11" s="242">
        <v>0</v>
      </c>
      <c r="K11" s="243">
        <v>0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s="31" customFormat="1" ht="18" customHeight="1">
      <c r="A12" s="240"/>
      <c r="B12" s="241"/>
      <c r="C12" s="241">
        <v>4120</v>
      </c>
      <c r="D12" s="242"/>
      <c r="E12" s="242">
        <v>2</v>
      </c>
      <c r="F12" s="242">
        <v>2</v>
      </c>
      <c r="G12" s="242">
        <v>0</v>
      </c>
      <c r="H12" s="242">
        <v>2</v>
      </c>
      <c r="I12" s="242">
        <v>0</v>
      </c>
      <c r="J12" s="242">
        <v>0</v>
      </c>
      <c r="K12" s="243">
        <v>0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s="31" customFormat="1" ht="18" customHeight="1">
      <c r="A13" s="240"/>
      <c r="B13" s="241"/>
      <c r="C13" s="241">
        <v>4210</v>
      </c>
      <c r="D13" s="242"/>
      <c r="E13" s="242">
        <v>8</v>
      </c>
      <c r="F13" s="242">
        <v>8</v>
      </c>
      <c r="G13" s="242">
        <v>0</v>
      </c>
      <c r="H13" s="242">
        <v>0</v>
      </c>
      <c r="I13" s="242">
        <v>0</v>
      </c>
      <c r="J13" s="242">
        <v>0</v>
      </c>
      <c r="K13" s="243">
        <v>0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s="31" customFormat="1" ht="18" customHeight="1">
      <c r="A14" s="240"/>
      <c r="B14" s="241"/>
      <c r="C14" s="241">
        <v>4300</v>
      </c>
      <c r="D14" s="242"/>
      <c r="E14" s="242">
        <v>111</v>
      </c>
      <c r="F14" s="242">
        <v>111</v>
      </c>
      <c r="G14" s="242">
        <v>0</v>
      </c>
      <c r="H14" s="242">
        <v>0</v>
      </c>
      <c r="I14" s="242">
        <v>0</v>
      </c>
      <c r="J14" s="242">
        <v>0</v>
      </c>
      <c r="K14" s="243">
        <v>0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s="31" customFormat="1" ht="18" customHeight="1">
      <c r="A15" s="240"/>
      <c r="B15" s="241"/>
      <c r="C15" s="241">
        <v>4430</v>
      </c>
      <c r="D15" s="242"/>
      <c r="E15" s="242">
        <v>11288</v>
      </c>
      <c r="F15" s="242">
        <v>11288</v>
      </c>
      <c r="G15" s="242">
        <v>0</v>
      </c>
      <c r="H15" s="242">
        <v>0</v>
      </c>
      <c r="I15" s="242">
        <v>0</v>
      </c>
      <c r="J15" s="242">
        <v>0</v>
      </c>
      <c r="K15" s="243">
        <v>0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s="31" customFormat="1" ht="18" customHeight="1">
      <c r="A16" s="240"/>
      <c r="B16" s="241"/>
      <c r="C16" s="241">
        <v>4740</v>
      </c>
      <c r="D16" s="242"/>
      <c r="E16" s="242">
        <v>6</v>
      </c>
      <c r="F16" s="242">
        <v>6</v>
      </c>
      <c r="G16" s="242">
        <v>0</v>
      </c>
      <c r="H16" s="242">
        <v>0</v>
      </c>
      <c r="I16" s="242">
        <v>0</v>
      </c>
      <c r="J16" s="242">
        <v>0</v>
      </c>
      <c r="K16" s="243">
        <v>0</v>
      </c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s="31" customFormat="1" ht="18" customHeight="1">
      <c r="A17" s="240"/>
      <c r="B17" s="241"/>
      <c r="C17" s="241">
        <v>4750</v>
      </c>
      <c r="D17" s="242"/>
      <c r="E17" s="242">
        <v>12</v>
      </c>
      <c r="F17" s="242">
        <v>12</v>
      </c>
      <c r="G17" s="242">
        <v>0</v>
      </c>
      <c r="H17" s="242">
        <v>0</v>
      </c>
      <c r="I17" s="242">
        <v>0</v>
      </c>
      <c r="J17" s="242">
        <v>0</v>
      </c>
      <c r="K17" s="243">
        <v>0</v>
      </c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11" ht="18" customHeight="1">
      <c r="A18" s="237">
        <v>750</v>
      </c>
      <c r="B18" s="238"/>
      <c r="C18" s="238"/>
      <c r="D18" s="239">
        <f>SUM(D19+D26)</f>
        <v>88922</v>
      </c>
      <c r="E18" s="239">
        <f aca="true" t="shared" si="1" ref="E18:K18">SUM(E19+E26)</f>
        <v>88922</v>
      </c>
      <c r="F18" s="239">
        <f t="shared" si="1"/>
        <v>88922</v>
      </c>
      <c r="G18" s="239">
        <f t="shared" si="1"/>
        <v>65900</v>
      </c>
      <c r="H18" s="239">
        <f t="shared" si="1"/>
        <v>11078</v>
      </c>
      <c r="I18" s="239">
        <f t="shared" si="1"/>
        <v>0</v>
      </c>
      <c r="J18" s="239">
        <f t="shared" si="1"/>
        <v>6394</v>
      </c>
      <c r="K18" s="239">
        <f t="shared" si="1"/>
        <v>0</v>
      </c>
    </row>
    <row r="19" spans="1:27" s="10" customFormat="1" ht="18" customHeight="1">
      <c r="A19" s="244"/>
      <c r="B19" s="245">
        <v>75011</v>
      </c>
      <c r="C19" s="245"/>
      <c r="D19" s="11">
        <f>SUM(D20)</f>
        <v>80600</v>
      </c>
      <c r="E19" s="11">
        <f aca="true" t="shared" si="2" ref="E19:K19">SUM(E21:E25)</f>
        <v>80600</v>
      </c>
      <c r="F19" s="11">
        <f t="shared" si="2"/>
        <v>80600</v>
      </c>
      <c r="G19" s="11">
        <f t="shared" si="2"/>
        <v>65900</v>
      </c>
      <c r="H19" s="11">
        <f t="shared" si="2"/>
        <v>9950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</row>
    <row r="20" spans="1:27" s="10" customFormat="1" ht="18" customHeight="1">
      <c r="A20" s="244"/>
      <c r="B20" s="245"/>
      <c r="C20" s="245">
        <v>2010</v>
      </c>
      <c r="D20" s="11">
        <v>80600</v>
      </c>
      <c r="E20" s="11"/>
      <c r="F20" s="11"/>
      <c r="G20" s="11"/>
      <c r="H20" s="11"/>
      <c r="I20" s="11"/>
      <c r="J20" s="11">
        <v>0</v>
      </c>
      <c r="K20" s="11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</row>
    <row r="21" spans="1:27" s="10" customFormat="1" ht="18" customHeight="1">
      <c r="A21" s="244"/>
      <c r="B21" s="245"/>
      <c r="C21" s="245">
        <v>4010</v>
      </c>
      <c r="D21" s="11"/>
      <c r="E21" s="11">
        <v>62500</v>
      </c>
      <c r="F21" s="11">
        <v>62500</v>
      </c>
      <c r="G21" s="11">
        <v>62500</v>
      </c>
      <c r="H21" s="11">
        <v>0</v>
      </c>
      <c r="I21" s="11">
        <v>0</v>
      </c>
      <c r="J21" s="11">
        <v>0</v>
      </c>
      <c r="K21" s="11">
        <v>0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</row>
    <row r="22" spans="1:27" s="10" customFormat="1" ht="18" customHeight="1">
      <c r="A22" s="244"/>
      <c r="B22" s="245"/>
      <c r="C22" s="245">
        <v>4040</v>
      </c>
      <c r="D22" s="11"/>
      <c r="E22" s="278">
        <v>3400</v>
      </c>
      <c r="F22" s="278">
        <v>3400</v>
      </c>
      <c r="G22" s="278">
        <v>3400</v>
      </c>
      <c r="H22" s="11">
        <v>0</v>
      </c>
      <c r="I22" s="11">
        <v>0</v>
      </c>
      <c r="J22" s="11">
        <v>0</v>
      </c>
      <c r="K22" s="11">
        <v>0</v>
      </c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</row>
    <row r="23" spans="1:27" s="10" customFormat="1" ht="18" customHeight="1">
      <c r="A23" s="244"/>
      <c r="B23" s="245"/>
      <c r="C23" s="245">
        <v>4110</v>
      </c>
      <c r="D23" s="11"/>
      <c r="E23" s="11">
        <v>9950</v>
      </c>
      <c r="F23" s="11">
        <v>9950</v>
      </c>
      <c r="G23" s="11">
        <v>0</v>
      </c>
      <c r="H23" s="11">
        <v>9950</v>
      </c>
      <c r="I23" s="11">
        <v>0</v>
      </c>
      <c r="J23" s="11">
        <v>0</v>
      </c>
      <c r="K23" s="11">
        <v>0</v>
      </c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</row>
    <row r="24" spans="1:27" s="10" customFormat="1" ht="18" customHeight="1">
      <c r="A24" s="244"/>
      <c r="B24" s="245"/>
      <c r="C24" s="245">
        <v>4300</v>
      </c>
      <c r="D24" s="11"/>
      <c r="E24" s="11">
        <v>2750</v>
      </c>
      <c r="F24" s="11">
        <v>2750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</row>
    <row r="25" spans="1:27" s="10" customFormat="1" ht="18" customHeight="1">
      <c r="A25" s="244"/>
      <c r="B25" s="245"/>
      <c r="C25" s="245">
        <v>4440</v>
      </c>
      <c r="D25" s="11"/>
      <c r="E25" s="11">
        <v>2000</v>
      </c>
      <c r="F25" s="11">
        <v>2000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</row>
    <row r="26" spans="1:27" s="16" customFormat="1" ht="18" customHeight="1">
      <c r="A26" s="12"/>
      <c r="B26" s="249">
        <v>75056</v>
      </c>
      <c r="C26" s="249"/>
      <c r="D26" s="243">
        <f>SUM(D27:D34)</f>
        <v>8322</v>
      </c>
      <c r="E26" s="243">
        <f aca="true" t="shared" si="3" ref="E26:K26">SUM(E27:E34)</f>
        <v>8322</v>
      </c>
      <c r="F26" s="243">
        <f t="shared" si="3"/>
        <v>8322</v>
      </c>
      <c r="G26" s="243">
        <f t="shared" si="3"/>
        <v>0</v>
      </c>
      <c r="H26" s="243">
        <f t="shared" si="3"/>
        <v>1128</v>
      </c>
      <c r="I26" s="243">
        <f t="shared" si="3"/>
        <v>0</v>
      </c>
      <c r="J26" s="243">
        <f t="shared" si="3"/>
        <v>6394</v>
      </c>
      <c r="K26" s="243">
        <f t="shared" si="3"/>
        <v>0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s="16" customFormat="1" ht="18" customHeight="1">
      <c r="A27" s="12"/>
      <c r="B27" s="249"/>
      <c r="C27" s="249">
        <v>2010</v>
      </c>
      <c r="D27" s="243">
        <v>8322</v>
      </c>
      <c r="E27" s="243"/>
      <c r="F27" s="243"/>
      <c r="G27" s="243"/>
      <c r="H27" s="243"/>
      <c r="I27" s="243"/>
      <c r="J27" s="243"/>
      <c r="K27" s="243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s="16" customFormat="1" ht="18" customHeight="1">
      <c r="A28" s="12"/>
      <c r="B28" s="249"/>
      <c r="C28" s="249">
        <v>3020</v>
      </c>
      <c r="D28" s="243"/>
      <c r="E28" s="243">
        <v>6000</v>
      </c>
      <c r="F28" s="243">
        <v>6000</v>
      </c>
      <c r="G28" s="243">
        <v>0</v>
      </c>
      <c r="H28" s="243">
        <v>0</v>
      </c>
      <c r="I28" s="243">
        <v>0</v>
      </c>
      <c r="J28" s="243">
        <v>6000</v>
      </c>
      <c r="K28" s="243">
        <v>0</v>
      </c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s="16" customFormat="1" ht="18" customHeight="1">
      <c r="A29" s="12"/>
      <c r="B29" s="249"/>
      <c r="C29" s="249">
        <v>3040</v>
      </c>
      <c r="D29" s="243"/>
      <c r="E29" s="243">
        <v>394</v>
      </c>
      <c r="F29" s="243">
        <v>394</v>
      </c>
      <c r="G29" s="243">
        <v>0</v>
      </c>
      <c r="H29" s="243">
        <v>0</v>
      </c>
      <c r="I29" s="243">
        <v>0</v>
      </c>
      <c r="J29" s="243">
        <v>394</v>
      </c>
      <c r="K29" s="243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</row>
    <row r="30" spans="1:27" s="16" customFormat="1" ht="18" customHeight="1">
      <c r="A30" s="12"/>
      <c r="B30" s="249"/>
      <c r="C30" s="249">
        <v>4110</v>
      </c>
      <c r="D30" s="243"/>
      <c r="E30" s="243">
        <v>970</v>
      </c>
      <c r="F30" s="243">
        <v>970</v>
      </c>
      <c r="G30" s="243">
        <v>0</v>
      </c>
      <c r="H30" s="243">
        <v>970</v>
      </c>
      <c r="I30" s="243">
        <v>0</v>
      </c>
      <c r="J30" s="243">
        <v>0</v>
      </c>
      <c r="K30" s="243">
        <v>0</v>
      </c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27" s="16" customFormat="1" ht="18" customHeight="1">
      <c r="A31" s="12"/>
      <c r="B31" s="249"/>
      <c r="C31" s="249">
        <v>4120</v>
      </c>
      <c r="D31" s="243"/>
      <c r="E31" s="243">
        <v>158</v>
      </c>
      <c r="F31" s="243">
        <v>158</v>
      </c>
      <c r="G31" s="243">
        <v>0</v>
      </c>
      <c r="H31" s="243">
        <v>158</v>
      </c>
      <c r="I31" s="243">
        <v>0</v>
      </c>
      <c r="J31" s="243">
        <v>0</v>
      </c>
      <c r="K31" s="243">
        <v>0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s="16" customFormat="1" ht="18" customHeight="1">
      <c r="A32" s="12"/>
      <c r="B32" s="249"/>
      <c r="C32" s="249">
        <v>4210</v>
      </c>
      <c r="D32" s="243"/>
      <c r="E32" s="243">
        <v>610</v>
      </c>
      <c r="F32" s="243">
        <v>610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s="16" customFormat="1" ht="18" customHeight="1">
      <c r="A33" s="12"/>
      <c r="B33" s="249"/>
      <c r="C33" s="249">
        <v>4740</v>
      </c>
      <c r="D33" s="243"/>
      <c r="E33" s="243">
        <v>40</v>
      </c>
      <c r="F33" s="243">
        <v>40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s="16" customFormat="1" ht="18" customHeight="1">
      <c r="A34" s="12"/>
      <c r="B34" s="249"/>
      <c r="C34" s="249">
        <v>4750</v>
      </c>
      <c r="D34" s="243"/>
      <c r="E34" s="243">
        <v>150</v>
      </c>
      <c r="F34" s="243">
        <v>150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s="10" customFormat="1" ht="18" customHeight="1">
      <c r="A35" s="246">
        <v>751</v>
      </c>
      <c r="B35" s="247"/>
      <c r="C35" s="247"/>
      <c r="D35" s="248">
        <f>D36+D41+D52</f>
        <v>41974</v>
      </c>
      <c r="E35" s="248">
        <f aca="true" t="shared" si="4" ref="E35:K35">E36+E41+E52</f>
        <v>41974</v>
      </c>
      <c r="F35" s="248">
        <f t="shared" si="4"/>
        <v>41974</v>
      </c>
      <c r="G35" s="248">
        <f t="shared" si="4"/>
        <v>7597</v>
      </c>
      <c r="H35" s="248">
        <f t="shared" si="4"/>
        <v>1212</v>
      </c>
      <c r="I35" s="248">
        <f t="shared" si="4"/>
        <v>0</v>
      </c>
      <c r="J35" s="248">
        <f t="shared" si="4"/>
        <v>23360</v>
      </c>
      <c r="K35" s="248">
        <f t="shared" si="4"/>
        <v>0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</row>
    <row r="36" spans="1:27" s="10" customFormat="1" ht="18" customHeight="1">
      <c r="A36" s="12"/>
      <c r="B36" s="249">
        <v>75101</v>
      </c>
      <c r="C36" s="249"/>
      <c r="D36" s="11">
        <v>1150</v>
      </c>
      <c r="E36" s="11">
        <f aca="true" t="shared" si="5" ref="E36:K36">SUM(E38:E40)</f>
        <v>1150</v>
      </c>
      <c r="F36" s="11">
        <f t="shared" si="5"/>
        <v>1150</v>
      </c>
      <c r="G36" s="11">
        <f t="shared" si="5"/>
        <v>960</v>
      </c>
      <c r="H36" s="11">
        <f t="shared" si="5"/>
        <v>146</v>
      </c>
      <c r="I36" s="11">
        <f t="shared" si="5"/>
        <v>0</v>
      </c>
      <c r="J36" s="11">
        <v>0</v>
      </c>
      <c r="K36" s="11">
        <f t="shared" si="5"/>
        <v>0</v>
      </c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</row>
    <row r="37" spans="1:27" s="10" customFormat="1" ht="18" customHeight="1">
      <c r="A37" s="12"/>
      <c r="B37" s="249"/>
      <c r="C37" s="249">
        <v>2010</v>
      </c>
      <c r="D37" s="11">
        <v>1150</v>
      </c>
      <c r="E37" s="11"/>
      <c r="F37" s="11"/>
      <c r="G37" s="15"/>
      <c r="H37" s="15"/>
      <c r="I37" s="15"/>
      <c r="J37" s="15">
        <v>0</v>
      </c>
      <c r="K37" s="15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</row>
    <row r="38" spans="1:27" s="10" customFormat="1" ht="18" customHeight="1">
      <c r="A38" s="12"/>
      <c r="B38" s="249"/>
      <c r="C38" s="249" t="s">
        <v>181</v>
      </c>
      <c r="D38" s="15"/>
      <c r="E38" s="15">
        <v>960</v>
      </c>
      <c r="F38" s="15">
        <v>960</v>
      </c>
      <c r="G38" s="15">
        <v>960</v>
      </c>
      <c r="H38" s="15">
        <v>0</v>
      </c>
      <c r="I38" s="15">
        <v>0</v>
      </c>
      <c r="J38" s="15">
        <v>0</v>
      </c>
      <c r="K38" s="15">
        <v>0</v>
      </c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</row>
    <row r="39" spans="1:27" s="10" customFormat="1" ht="18" customHeight="1">
      <c r="A39" s="12"/>
      <c r="B39" s="249"/>
      <c r="C39" s="249">
        <v>4110</v>
      </c>
      <c r="D39" s="15"/>
      <c r="E39" s="15">
        <v>146</v>
      </c>
      <c r="F39" s="15">
        <v>146</v>
      </c>
      <c r="G39" s="15">
        <v>0</v>
      </c>
      <c r="H39" s="15">
        <v>146</v>
      </c>
      <c r="I39" s="15">
        <v>0</v>
      </c>
      <c r="J39" s="15">
        <v>0</v>
      </c>
      <c r="K39" s="15">
        <v>0</v>
      </c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</row>
    <row r="40" spans="1:27" s="10" customFormat="1" ht="18" customHeight="1">
      <c r="A40" s="12"/>
      <c r="B40" s="249"/>
      <c r="C40" s="249">
        <v>4300</v>
      </c>
      <c r="D40" s="15"/>
      <c r="E40" s="15">
        <v>44</v>
      </c>
      <c r="F40" s="15">
        <v>44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</row>
    <row r="41" spans="1:27" s="10" customFormat="1" ht="18" customHeight="1">
      <c r="A41" s="12"/>
      <c r="B41" s="249">
        <v>75107</v>
      </c>
      <c r="C41" s="249"/>
      <c r="D41" s="11">
        <v>17259</v>
      </c>
      <c r="E41" s="11">
        <f aca="true" t="shared" si="6" ref="E41:K41">SUM(E43:E51)</f>
        <v>17259</v>
      </c>
      <c r="F41" s="11">
        <f t="shared" si="6"/>
        <v>17259</v>
      </c>
      <c r="G41" s="11">
        <f t="shared" si="6"/>
        <v>2585</v>
      </c>
      <c r="H41" s="11">
        <f t="shared" si="6"/>
        <v>334</v>
      </c>
      <c r="I41" s="11">
        <f t="shared" si="6"/>
        <v>0</v>
      </c>
      <c r="J41" s="11">
        <f t="shared" si="6"/>
        <v>10080</v>
      </c>
      <c r="K41" s="11">
        <f t="shared" si="6"/>
        <v>0</v>
      </c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</row>
    <row r="42" spans="1:27" s="10" customFormat="1" ht="18" customHeight="1">
      <c r="A42" s="12"/>
      <c r="B42" s="249"/>
      <c r="C42" s="249">
        <v>2010</v>
      </c>
      <c r="D42" s="11">
        <v>17259</v>
      </c>
      <c r="E42" s="11"/>
      <c r="F42" s="11"/>
      <c r="G42" s="11"/>
      <c r="H42" s="11"/>
      <c r="I42" s="15"/>
      <c r="J42" s="15"/>
      <c r="K42" s="15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</row>
    <row r="43" spans="1:27" s="10" customFormat="1" ht="18" customHeight="1">
      <c r="A43" s="12"/>
      <c r="B43" s="249"/>
      <c r="C43" s="249">
        <v>3030</v>
      </c>
      <c r="D43" s="15"/>
      <c r="E43" s="11">
        <v>10080</v>
      </c>
      <c r="F43" s="11">
        <v>10080</v>
      </c>
      <c r="G43" s="11">
        <v>0</v>
      </c>
      <c r="H43" s="11">
        <v>0</v>
      </c>
      <c r="I43" s="15">
        <v>0</v>
      </c>
      <c r="J43" s="11">
        <v>10080</v>
      </c>
      <c r="K43" s="15">
        <v>0</v>
      </c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</row>
    <row r="44" spans="1:27" s="10" customFormat="1" ht="18" customHeight="1">
      <c r="A44" s="12"/>
      <c r="B44" s="249"/>
      <c r="C44" s="249">
        <v>4110</v>
      </c>
      <c r="D44" s="15"/>
      <c r="E44" s="11">
        <v>288</v>
      </c>
      <c r="F44" s="11">
        <v>288</v>
      </c>
      <c r="G44" s="11">
        <v>0</v>
      </c>
      <c r="H44" s="11">
        <v>288</v>
      </c>
      <c r="I44" s="15">
        <v>0</v>
      </c>
      <c r="J44" s="15">
        <v>0</v>
      </c>
      <c r="K44" s="15">
        <v>0</v>
      </c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1:27" s="10" customFormat="1" ht="18" customHeight="1">
      <c r="A45" s="12"/>
      <c r="B45" s="249"/>
      <c r="C45" s="249">
        <v>4120</v>
      </c>
      <c r="D45" s="15"/>
      <c r="E45" s="11">
        <v>46</v>
      </c>
      <c r="F45" s="11">
        <v>46</v>
      </c>
      <c r="G45" s="11">
        <v>0</v>
      </c>
      <c r="H45" s="11">
        <v>46</v>
      </c>
      <c r="I45" s="15">
        <v>0</v>
      </c>
      <c r="J45" s="15">
        <v>0</v>
      </c>
      <c r="K45" s="15">
        <v>0</v>
      </c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s="10" customFormat="1" ht="18" customHeight="1">
      <c r="A46" s="12"/>
      <c r="B46" s="249"/>
      <c r="C46" s="249">
        <v>4170</v>
      </c>
      <c r="D46" s="15"/>
      <c r="E46" s="11">
        <v>2585</v>
      </c>
      <c r="F46" s="11">
        <v>2585</v>
      </c>
      <c r="G46" s="11">
        <v>2585</v>
      </c>
      <c r="H46" s="11">
        <v>0</v>
      </c>
      <c r="I46" s="15">
        <v>0</v>
      </c>
      <c r="J46" s="15">
        <v>0</v>
      </c>
      <c r="K46" s="15">
        <v>0</v>
      </c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27" s="10" customFormat="1" ht="18" customHeight="1">
      <c r="A47" s="12"/>
      <c r="B47" s="249"/>
      <c r="C47" s="249">
        <v>4210</v>
      </c>
      <c r="D47" s="15"/>
      <c r="E47" s="11">
        <v>2734</v>
      </c>
      <c r="F47" s="11">
        <v>2734</v>
      </c>
      <c r="G47" s="11">
        <v>0</v>
      </c>
      <c r="H47" s="11">
        <v>0</v>
      </c>
      <c r="I47" s="15">
        <v>0</v>
      </c>
      <c r="J47" s="15">
        <v>0</v>
      </c>
      <c r="K47" s="15">
        <v>0</v>
      </c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</row>
    <row r="48" spans="1:27" s="10" customFormat="1" ht="18" customHeight="1">
      <c r="A48" s="12"/>
      <c r="B48" s="249"/>
      <c r="C48" s="249">
        <v>4300</v>
      </c>
      <c r="D48" s="15"/>
      <c r="E48" s="11">
        <v>603</v>
      </c>
      <c r="F48" s="11">
        <v>603</v>
      </c>
      <c r="G48" s="11">
        <v>0</v>
      </c>
      <c r="H48" s="11">
        <v>0</v>
      </c>
      <c r="I48" s="15">
        <v>0</v>
      </c>
      <c r="J48" s="15">
        <v>0</v>
      </c>
      <c r="K48" s="15">
        <v>0</v>
      </c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</row>
    <row r="49" spans="1:27" s="10" customFormat="1" ht="18" customHeight="1">
      <c r="A49" s="12"/>
      <c r="B49" s="249"/>
      <c r="C49" s="249">
        <v>4410</v>
      </c>
      <c r="D49" s="15"/>
      <c r="E49" s="11">
        <v>193</v>
      </c>
      <c r="F49" s="11">
        <v>193</v>
      </c>
      <c r="G49" s="11">
        <v>0</v>
      </c>
      <c r="H49" s="11">
        <v>0</v>
      </c>
      <c r="I49" s="15">
        <v>0</v>
      </c>
      <c r="J49" s="15">
        <v>0</v>
      </c>
      <c r="K49" s="15">
        <v>0</v>
      </c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</row>
    <row r="50" spans="1:27" s="10" customFormat="1" ht="18" customHeight="1">
      <c r="A50" s="12"/>
      <c r="B50" s="249"/>
      <c r="C50" s="249">
        <v>4740</v>
      </c>
      <c r="D50" s="15"/>
      <c r="E50" s="11">
        <v>314</v>
      </c>
      <c r="F50" s="11">
        <v>314</v>
      </c>
      <c r="G50" s="11">
        <v>0</v>
      </c>
      <c r="H50" s="11">
        <v>0</v>
      </c>
      <c r="I50" s="15">
        <v>0</v>
      </c>
      <c r="J50" s="15">
        <v>0</v>
      </c>
      <c r="K50" s="15">
        <v>0</v>
      </c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</row>
    <row r="51" spans="1:27" s="10" customFormat="1" ht="18" customHeight="1">
      <c r="A51" s="12"/>
      <c r="B51" s="249"/>
      <c r="C51" s="249">
        <v>4750</v>
      </c>
      <c r="D51" s="15"/>
      <c r="E51" s="15">
        <v>416</v>
      </c>
      <c r="F51" s="15">
        <v>416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</row>
    <row r="52" spans="1:27" s="10" customFormat="1" ht="18" customHeight="1">
      <c r="A52" s="12"/>
      <c r="B52" s="249">
        <v>75109</v>
      </c>
      <c r="C52" s="249"/>
      <c r="D52" s="11">
        <f>SUM(D53:D62)</f>
        <v>23565</v>
      </c>
      <c r="E52" s="11">
        <f>SUM(E53:E62)</f>
        <v>23565</v>
      </c>
      <c r="F52" s="11">
        <f aca="true" t="shared" si="7" ref="F52:K52">SUM(F53:F62)</f>
        <v>23565</v>
      </c>
      <c r="G52" s="11">
        <f t="shared" si="7"/>
        <v>4052</v>
      </c>
      <c r="H52" s="11">
        <f t="shared" si="7"/>
        <v>732</v>
      </c>
      <c r="I52" s="11">
        <f t="shared" si="7"/>
        <v>0</v>
      </c>
      <c r="J52" s="11">
        <f t="shared" si="7"/>
        <v>13280</v>
      </c>
      <c r="K52" s="11">
        <f t="shared" si="7"/>
        <v>0</v>
      </c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</row>
    <row r="53" spans="1:27" s="10" customFormat="1" ht="18" customHeight="1">
      <c r="A53" s="12"/>
      <c r="B53" s="249"/>
      <c r="C53" s="249">
        <v>2010</v>
      </c>
      <c r="D53" s="11">
        <v>23565</v>
      </c>
      <c r="E53" s="11"/>
      <c r="F53" s="11"/>
      <c r="G53" s="11"/>
      <c r="H53" s="11"/>
      <c r="I53" s="11"/>
      <c r="J53" s="11"/>
      <c r="K53" s="11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</row>
    <row r="54" spans="1:27" s="10" customFormat="1" ht="18" customHeight="1">
      <c r="A54" s="12"/>
      <c r="B54" s="249"/>
      <c r="C54" s="249">
        <v>3030</v>
      </c>
      <c r="D54" s="11"/>
      <c r="E54" s="11">
        <v>13280</v>
      </c>
      <c r="F54" s="11">
        <v>13280</v>
      </c>
      <c r="G54" s="11">
        <v>0</v>
      </c>
      <c r="H54" s="11">
        <v>0</v>
      </c>
      <c r="I54" s="11">
        <v>0</v>
      </c>
      <c r="J54" s="11">
        <v>13280</v>
      </c>
      <c r="K54" s="11">
        <v>0</v>
      </c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</row>
    <row r="55" spans="1:27" s="10" customFormat="1" ht="18" customHeight="1">
      <c r="A55" s="12"/>
      <c r="B55" s="249"/>
      <c r="C55" s="249">
        <v>4110</v>
      </c>
      <c r="D55" s="11"/>
      <c r="E55" s="11">
        <v>630</v>
      </c>
      <c r="F55" s="11">
        <v>630</v>
      </c>
      <c r="G55" s="11">
        <v>0</v>
      </c>
      <c r="H55" s="11">
        <v>630</v>
      </c>
      <c r="I55" s="11">
        <v>0</v>
      </c>
      <c r="J55" s="11">
        <v>0</v>
      </c>
      <c r="K55" s="11">
        <v>0</v>
      </c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</row>
    <row r="56" spans="1:27" s="10" customFormat="1" ht="18" customHeight="1">
      <c r="A56" s="12"/>
      <c r="B56" s="249"/>
      <c r="C56" s="249">
        <v>4120</v>
      </c>
      <c r="D56" s="11"/>
      <c r="E56" s="11">
        <v>102</v>
      </c>
      <c r="F56" s="11">
        <v>102</v>
      </c>
      <c r="G56" s="11">
        <v>0</v>
      </c>
      <c r="H56" s="11">
        <v>102</v>
      </c>
      <c r="I56" s="11">
        <v>0</v>
      </c>
      <c r="J56" s="11">
        <v>0</v>
      </c>
      <c r="K56" s="11">
        <v>0</v>
      </c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</row>
    <row r="57" spans="1:27" s="10" customFormat="1" ht="18" customHeight="1">
      <c r="A57" s="12"/>
      <c r="B57" s="249"/>
      <c r="C57" s="249">
        <v>4170</v>
      </c>
      <c r="D57" s="11"/>
      <c r="E57" s="11">
        <v>4052</v>
      </c>
      <c r="F57" s="11">
        <v>4052</v>
      </c>
      <c r="G57" s="11">
        <v>4052</v>
      </c>
      <c r="H57" s="11">
        <v>0</v>
      </c>
      <c r="I57" s="11">
        <v>0</v>
      </c>
      <c r="J57" s="11">
        <v>0</v>
      </c>
      <c r="K57" s="11">
        <v>0</v>
      </c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</row>
    <row r="58" spans="1:27" s="10" customFormat="1" ht="18" customHeight="1">
      <c r="A58" s="12"/>
      <c r="B58" s="249"/>
      <c r="C58" s="249">
        <v>4210</v>
      </c>
      <c r="D58" s="11"/>
      <c r="E58" s="11">
        <v>1961</v>
      </c>
      <c r="F58" s="11">
        <v>1961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</row>
    <row r="59" spans="1:27" s="10" customFormat="1" ht="18" customHeight="1">
      <c r="A59" s="12"/>
      <c r="B59" s="249"/>
      <c r="C59" s="249">
        <v>4300</v>
      </c>
      <c r="D59" s="11"/>
      <c r="E59" s="11">
        <v>2094</v>
      </c>
      <c r="F59" s="11">
        <v>2094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</row>
    <row r="60" spans="1:27" s="10" customFormat="1" ht="18" customHeight="1">
      <c r="A60" s="12"/>
      <c r="B60" s="249"/>
      <c r="C60" s="249">
        <v>4410</v>
      </c>
      <c r="D60" s="11"/>
      <c r="E60" s="11">
        <v>236</v>
      </c>
      <c r="F60" s="11">
        <v>236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</row>
    <row r="61" spans="1:27" s="10" customFormat="1" ht="18" customHeight="1">
      <c r="A61" s="12"/>
      <c r="B61" s="249"/>
      <c r="C61" s="249">
        <v>4740</v>
      </c>
      <c r="D61" s="11"/>
      <c r="E61" s="11">
        <v>203</v>
      </c>
      <c r="F61" s="11">
        <v>203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</row>
    <row r="62" spans="1:27" s="10" customFormat="1" ht="18" customHeight="1">
      <c r="A62" s="12"/>
      <c r="B62" s="249"/>
      <c r="C62" s="249">
        <v>4750</v>
      </c>
      <c r="D62" s="11"/>
      <c r="E62" s="11">
        <v>1007</v>
      </c>
      <c r="F62" s="11">
        <v>1007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</row>
    <row r="63" spans="1:27" s="253" customFormat="1" ht="18" customHeight="1">
      <c r="A63" s="250">
        <v>852</v>
      </c>
      <c r="B63" s="251"/>
      <c r="C63" s="251"/>
      <c r="D63" s="248">
        <f>SUM(D64,D84,D81,D88)</f>
        <v>2876747</v>
      </c>
      <c r="E63" s="248">
        <f aca="true" t="shared" si="8" ref="E63:K63">SUM(E64,E84,E81,E88)</f>
        <v>2876747</v>
      </c>
      <c r="F63" s="248">
        <f t="shared" si="8"/>
        <v>2876747</v>
      </c>
      <c r="G63" s="248">
        <f t="shared" si="8"/>
        <v>83204</v>
      </c>
      <c r="H63" s="248">
        <f t="shared" si="8"/>
        <v>115459</v>
      </c>
      <c r="I63" s="248">
        <f t="shared" si="8"/>
        <v>2669120</v>
      </c>
      <c r="J63" s="248">
        <f t="shared" si="8"/>
        <v>300</v>
      </c>
      <c r="K63" s="248">
        <f t="shared" si="8"/>
        <v>0</v>
      </c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</row>
    <row r="64" spans="1:27" s="10" customFormat="1" ht="18" customHeight="1">
      <c r="A64" s="15"/>
      <c r="B64" s="245" t="s">
        <v>77</v>
      </c>
      <c r="C64" s="245"/>
      <c r="D64" s="11">
        <v>2833016</v>
      </c>
      <c r="E64" s="243">
        <f aca="true" t="shared" si="9" ref="E64:K64">SUM(E66:E80)</f>
        <v>2833016</v>
      </c>
      <c r="F64" s="243">
        <f t="shared" si="9"/>
        <v>2833016</v>
      </c>
      <c r="G64" s="243">
        <f t="shared" si="9"/>
        <v>61524</v>
      </c>
      <c r="H64" s="243">
        <f t="shared" si="9"/>
        <v>97408</v>
      </c>
      <c r="I64" s="243">
        <f t="shared" si="9"/>
        <v>2665120</v>
      </c>
      <c r="J64" s="243">
        <f t="shared" si="9"/>
        <v>300</v>
      </c>
      <c r="K64" s="243">
        <f t="shared" si="9"/>
        <v>0</v>
      </c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</row>
    <row r="65" spans="1:27" s="255" customFormat="1" ht="18" customHeight="1">
      <c r="A65" s="11"/>
      <c r="B65" s="244"/>
      <c r="C65" s="245">
        <v>2010</v>
      </c>
      <c r="D65" s="11">
        <v>2833016</v>
      </c>
      <c r="E65" s="11"/>
      <c r="F65" s="11"/>
      <c r="G65" s="11"/>
      <c r="H65" s="11"/>
      <c r="I65" s="11"/>
      <c r="J65" s="11"/>
      <c r="K65" s="11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</row>
    <row r="66" spans="1:27" s="255" customFormat="1" ht="18" customHeight="1">
      <c r="A66" s="11"/>
      <c r="B66" s="244"/>
      <c r="C66" s="245">
        <v>3020</v>
      </c>
      <c r="D66" s="11"/>
      <c r="E66" s="11">
        <v>300</v>
      </c>
      <c r="F66" s="11">
        <v>300</v>
      </c>
      <c r="G66" s="11">
        <v>0</v>
      </c>
      <c r="H66" s="11">
        <v>0</v>
      </c>
      <c r="I66" s="11">
        <v>0</v>
      </c>
      <c r="J66" s="11">
        <v>300</v>
      </c>
      <c r="K66" s="11">
        <v>0</v>
      </c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</row>
    <row r="67" spans="1:27" s="255" customFormat="1" ht="18" customHeight="1">
      <c r="A67" s="11"/>
      <c r="B67" s="244"/>
      <c r="C67" s="245">
        <v>3110</v>
      </c>
      <c r="D67" s="11"/>
      <c r="E67" s="11">
        <v>2665120</v>
      </c>
      <c r="F67" s="11">
        <v>2665120</v>
      </c>
      <c r="G67" s="11">
        <v>0</v>
      </c>
      <c r="H67" s="11">
        <v>0</v>
      </c>
      <c r="I67" s="11">
        <v>2665120</v>
      </c>
      <c r="J67" s="11">
        <v>0</v>
      </c>
      <c r="K67" s="11">
        <v>0</v>
      </c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</row>
    <row r="68" spans="1:27" s="255" customFormat="1" ht="18" customHeight="1">
      <c r="A68" s="11"/>
      <c r="B68" s="244"/>
      <c r="C68" s="245" t="s">
        <v>181</v>
      </c>
      <c r="D68" s="11"/>
      <c r="E68" s="11">
        <v>56543</v>
      </c>
      <c r="F68" s="11">
        <v>56543</v>
      </c>
      <c r="G68" s="11">
        <v>56543</v>
      </c>
      <c r="H68" s="11">
        <v>0</v>
      </c>
      <c r="I68" s="11">
        <v>0</v>
      </c>
      <c r="J68" s="11"/>
      <c r="K68" s="11">
        <v>0</v>
      </c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</row>
    <row r="69" spans="1:27" s="255" customFormat="1" ht="18" customHeight="1">
      <c r="A69" s="11"/>
      <c r="B69" s="244"/>
      <c r="C69" s="245" t="s">
        <v>206</v>
      </c>
      <c r="D69" s="11"/>
      <c r="E69" s="11">
        <v>4981</v>
      </c>
      <c r="F69" s="11">
        <v>4981</v>
      </c>
      <c r="G69" s="11">
        <v>4981</v>
      </c>
      <c r="H69" s="11">
        <v>0</v>
      </c>
      <c r="I69" s="11">
        <v>0</v>
      </c>
      <c r="J69" s="11"/>
      <c r="K69" s="11">
        <v>0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</row>
    <row r="70" spans="1:27" s="255" customFormat="1" ht="18" customHeight="1">
      <c r="A70" s="11"/>
      <c r="B70" s="244"/>
      <c r="C70" s="245" t="s">
        <v>118</v>
      </c>
      <c r="D70" s="11"/>
      <c r="E70" s="11">
        <v>95901</v>
      </c>
      <c r="F70" s="11">
        <v>95901</v>
      </c>
      <c r="G70" s="11">
        <v>0</v>
      </c>
      <c r="H70" s="11">
        <v>95901</v>
      </c>
      <c r="I70" s="11">
        <v>0</v>
      </c>
      <c r="J70" s="11"/>
      <c r="K70" s="11">
        <v>0</v>
      </c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</row>
    <row r="71" spans="1:27" s="255" customFormat="1" ht="18" customHeight="1">
      <c r="A71" s="11"/>
      <c r="B71" s="244"/>
      <c r="C71" s="245" t="s">
        <v>119</v>
      </c>
      <c r="D71" s="11"/>
      <c r="E71" s="11">
        <v>1507</v>
      </c>
      <c r="F71" s="11">
        <v>1507</v>
      </c>
      <c r="G71" s="11">
        <v>0</v>
      </c>
      <c r="H71" s="11">
        <v>1507</v>
      </c>
      <c r="I71" s="11">
        <v>0</v>
      </c>
      <c r="J71" s="11"/>
      <c r="K71" s="11">
        <v>0</v>
      </c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</row>
    <row r="72" spans="1:27" s="255" customFormat="1" ht="18" customHeight="1">
      <c r="A72" s="11"/>
      <c r="B72" s="244"/>
      <c r="C72" s="245" t="s">
        <v>139</v>
      </c>
      <c r="D72" s="11"/>
      <c r="E72" s="11">
        <v>1400</v>
      </c>
      <c r="F72" s="11">
        <v>1400</v>
      </c>
      <c r="G72" s="11">
        <v>0</v>
      </c>
      <c r="H72" s="11">
        <v>0</v>
      </c>
      <c r="I72" s="11">
        <v>0</v>
      </c>
      <c r="J72" s="11"/>
      <c r="K72" s="11">
        <v>0</v>
      </c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</row>
    <row r="73" spans="1:27" s="255" customFormat="1" ht="18" customHeight="1">
      <c r="A73" s="11"/>
      <c r="B73" s="244"/>
      <c r="C73" s="245" t="s">
        <v>136</v>
      </c>
      <c r="D73" s="11"/>
      <c r="E73" s="11">
        <v>2361</v>
      </c>
      <c r="F73" s="11">
        <v>2361</v>
      </c>
      <c r="G73" s="11">
        <v>0</v>
      </c>
      <c r="H73" s="11">
        <v>0</v>
      </c>
      <c r="I73" s="11">
        <v>0</v>
      </c>
      <c r="J73" s="11"/>
      <c r="K73" s="11">
        <v>0</v>
      </c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</row>
    <row r="74" spans="1:27" s="255" customFormat="1" ht="18" customHeight="1">
      <c r="A74" s="11"/>
      <c r="B74" s="244"/>
      <c r="C74" s="245" t="s">
        <v>150</v>
      </c>
      <c r="D74" s="11"/>
      <c r="E74" s="11">
        <v>1100</v>
      </c>
      <c r="F74" s="11">
        <v>1100</v>
      </c>
      <c r="G74" s="11">
        <v>0</v>
      </c>
      <c r="H74" s="11">
        <v>0</v>
      </c>
      <c r="I74" s="11">
        <v>0</v>
      </c>
      <c r="J74" s="11"/>
      <c r="K74" s="11">
        <v>0</v>
      </c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</row>
    <row r="75" spans="1:27" s="255" customFormat="1" ht="18" customHeight="1">
      <c r="A75" s="11"/>
      <c r="B75" s="244"/>
      <c r="C75" s="245" t="s">
        <v>141</v>
      </c>
      <c r="D75" s="11"/>
      <c r="E75" s="11">
        <v>200</v>
      </c>
      <c r="F75" s="11">
        <v>200</v>
      </c>
      <c r="G75" s="11">
        <v>0</v>
      </c>
      <c r="H75" s="11">
        <v>0</v>
      </c>
      <c r="I75" s="11">
        <v>0</v>
      </c>
      <c r="J75" s="11"/>
      <c r="K75" s="11">
        <v>0</v>
      </c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1:27" s="255" customFormat="1" ht="18" customHeight="1">
      <c r="A76" s="11"/>
      <c r="B76" s="244"/>
      <c r="C76" s="245" t="s">
        <v>207</v>
      </c>
      <c r="D76" s="11"/>
      <c r="E76" s="11">
        <v>2096</v>
      </c>
      <c r="F76" s="11">
        <v>2096</v>
      </c>
      <c r="G76" s="11">
        <v>0</v>
      </c>
      <c r="H76" s="11">
        <v>0</v>
      </c>
      <c r="I76" s="11">
        <v>0</v>
      </c>
      <c r="J76" s="11"/>
      <c r="K76" s="11">
        <v>0</v>
      </c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1:27" s="255" customFormat="1" ht="18" customHeight="1">
      <c r="A77" s="11"/>
      <c r="B77" s="244"/>
      <c r="C77" s="245">
        <v>4610</v>
      </c>
      <c r="D77" s="11"/>
      <c r="E77" s="11">
        <v>100</v>
      </c>
      <c r="F77" s="11">
        <v>100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1:27" s="255" customFormat="1" ht="18" customHeight="1">
      <c r="A78" s="11"/>
      <c r="B78" s="244"/>
      <c r="C78" s="245" t="s">
        <v>142</v>
      </c>
      <c r="D78" s="11"/>
      <c r="E78" s="11">
        <v>300</v>
      </c>
      <c r="F78" s="11">
        <v>300</v>
      </c>
      <c r="G78" s="11">
        <v>0</v>
      </c>
      <c r="H78" s="11">
        <v>0</v>
      </c>
      <c r="I78" s="11">
        <v>0</v>
      </c>
      <c r="J78" s="11"/>
      <c r="K78" s="11">
        <v>0</v>
      </c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1:27" s="255" customFormat="1" ht="18" customHeight="1">
      <c r="A79" s="11"/>
      <c r="B79" s="244"/>
      <c r="C79" s="245" t="s">
        <v>143</v>
      </c>
      <c r="D79" s="11"/>
      <c r="E79" s="11">
        <v>407</v>
      </c>
      <c r="F79" s="11">
        <v>407</v>
      </c>
      <c r="G79" s="11">
        <v>0</v>
      </c>
      <c r="H79" s="11">
        <v>0</v>
      </c>
      <c r="I79" s="11">
        <v>0</v>
      </c>
      <c r="J79" s="11"/>
      <c r="K79" s="11">
        <v>0</v>
      </c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1:27" s="255" customFormat="1" ht="18" customHeight="1">
      <c r="A80" s="11"/>
      <c r="B80" s="244"/>
      <c r="C80" s="245" t="s">
        <v>144</v>
      </c>
      <c r="D80" s="11"/>
      <c r="E80" s="11">
        <v>700</v>
      </c>
      <c r="F80" s="11">
        <v>700</v>
      </c>
      <c r="G80" s="11">
        <v>0</v>
      </c>
      <c r="H80" s="11">
        <v>0</v>
      </c>
      <c r="I80" s="11">
        <v>0</v>
      </c>
      <c r="J80" s="11"/>
      <c r="K80" s="11">
        <v>0</v>
      </c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1:27" s="255" customFormat="1" ht="18" customHeight="1">
      <c r="A81" s="11"/>
      <c r="B81" s="244">
        <v>85213</v>
      </c>
      <c r="C81" s="245"/>
      <c r="D81" s="11">
        <f>D82</f>
        <v>16675</v>
      </c>
      <c r="E81" s="11">
        <f aca="true" t="shared" si="10" ref="E81:K81">E83</f>
        <v>16675</v>
      </c>
      <c r="F81" s="11">
        <f t="shared" si="10"/>
        <v>16675</v>
      </c>
      <c r="G81" s="11">
        <f t="shared" si="10"/>
        <v>0</v>
      </c>
      <c r="H81" s="11">
        <f t="shared" si="10"/>
        <v>16675</v>
      </c>
      <c r="I81" s="11">
        <f t="shared" si="10"/>
        <v>0</v>
      </c>
      <c r="J81" s="11"/>
      <c r="K81" s="11">
        <f t="shared" si="10"/>
        <v>0</v>
      </c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1:27" s="255" customFormat="1" ht="18" customHeight="1">
      <c r="A82" s="11"/>
      <c r="B82" s="244"/>
      <c r="C82" s="245">
        <v>2010</v>
      </c>
      <c r="D82" s="11">
        <v>16675</v>
      </c>
      <c r="E82" s="11"/>
      <c r="F82" s="11"/>
      <c r="G82" s="11"/>
      <c r="H82" s="11"/>
      <c r="I82" s="11"/>
      <c r="J82" s="11"/>
      <c r="K82" s="11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1:27" s="255" customFormat="1" ht="18" customHeight="1">
      <c r="A83" s="11"/>
      <c r="B83" s="244"/>
      <c r="C83" s="245">
        <v>4130</v>
      </c>
      <c r="D83" s="11"/>
      <c r="E83" s="11">
        <v>16675</v>
      </c>
      <c r="F83" s="11">
        <v>16675</v>
      </c>
      <c r="G83" s="11">
        <v>0</v>
      </c>
      <c r="H83" s="11">
        <v>16675</v>
      </c>
      <c r="I83" s="11">
        <v>0</v>
      </c>
      <c r="J83" s="11"/>
      <c r="K83" s="11">
        <v>0</v>
      </c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1:27" s="255" customFormat="1" ht="18" customHeight="1">
      <c r="A84" s="11"/>
      <c r="B84" s="4">
        <v>85228</v>
      </c>
      <c r="C84" s="245"/>
      <c r="D84" s="11">
        <v>23056</v>
      </c>
      <c r="E84" s="11">
        <f aca="true" t="shared" si="11" ref="E84:K84">SUM(E86:E87)</f>
        <v>23056</v>
      </c>
      <c r="F84" s="11">
        <f t="shared" si="11"/>
        <v>23056</v>
      </c>
      <c r="G84" s="11">
        <f t="shared" si="11"/>
        <v>21680</v>
      </c>
      <c r="H84" s="11">
        <f t="shared" si="11"/>
        <v>1376</v>
      </c>
      <c r="I84" s="11">
        <f t="shared" si="11"/>
        <v>0</v>
      </c>
      <c r="J84" s="11"/>
      <c r="K84" s="11">
        <f t="shared" si="11"/>
        <v>0</v>
      </c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1:27" s="255" customFormat="1" ht="18" customHeight="1">
      <c r="A85" s="11"/>
      <c r="B85" s="244"/>
      <c r="C85" s="245">
        <v>2010</v>
      </c>
      <c r="D85" s="11">
        <v>23056</v>
      </c>
      <c r="E85" s="11"/>
      <c r="F85" s="11"/>
      <c r="G85" s="11"/>
      <c r="H85" s="11"/>
      <c r="I85" s="11"/>
      <c r="J85" s="11"/>
      <c r="K85" s="11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1:27" s="255" customFormat="1" ht="18" customHeight="1">
      <c r="A86" s="11"/>
      <c r="B86" s="244"/>
      <c r="C86" s="245">
        <v>4110</v>
      </c>
      <c r="D86" s="11"/>
      <c r="E86" s="11">
        <v>1376</v>
      </c>
      <c r="F86" s="11">
        <v>1376</v>
      </c>
      <c r="G86" s="11">
        <v>0</v>
      </c>
      <c r="H86" s="11">
        <v>1376</v>
      </c>
      <c r="I86" s="11">
        <v>0</v>
      </c>
      <c r="J86" s="11"/>
      <c r="K86" s="11">
        <v>0</v>
      </c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1:27" s="255" customFormat="1" ht="18" customHeight="1">
      <c r="A87" s="11"/>
      <c r="B87" s="244"/>
      <c r="C87" s="245">
        <v>4170</v>
      </c>
      <c r="D87" s="11"/>
      <c r="E87" s="11">
        <v>21680</v>
      </c>
      <c r="F87" s="11">
        <v>21680</v>
      </c>
      <c r="G87" s="11">
        <v>21680</v>
      </c>
      <c r="H87" s="11">
        <v>0</v>
      </c>
      <c r="I87" s="11">
        <v>0</v>
      </c>
      <c r="J87" s="11"/>
      <c r="K87" s="11">
        <v>0</v>
      </c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1:11" s="254" customFormat="1" ht="18" customHeight="1">
      <c r="A88" s="11"/>
      <c r="B88" s="4">
        <v>85295</v>
      </c>
      <c r="C88" s="245"/>
      <c r="D88" s="279">
        <f>D89+D90</f>
        <v>4000</v>
      </c>
      <c r="E88" s="279">
        <f aca="true" t="shared" si="12" ref="E88:K88">E89+E90</f>
        <v>4000</v>
      </c>
      <c r="F88" s="279">
        <f t="shared" si="12"/>
        <v>4000</v>
      </c>
      <c r="G88" s="279">
        <f t="shared" si="12"/>
        <v>0</v>
      </c>
      <c r="H88" s="279">
        <f t="shared" si="12"/>
        <v>0</v>
      </c>
      <c r="I88" s="279">
        <f t="shared" si="12"/>
        <v>4000</v>
      </c>
      <c r="J88" s="279">
        <f t="shared" si="12"/>
        <v>0</v>
      </c>
      <c r="K88" s="279">
        <f t="shared" si="12"/>
        <v>0</v>
      </c>
    </row>
    <row r="89" spans="1:11" s="254" customFormat="1" ht="18" customHeight="1">
      <c r="A89" s="11"/>
      <c r="B89" s="244"/>
      <c r="C89" s="245">
        <v>2010</v>
      </c>
      <c r="D89" s="279">
        <v>4000</v>
      </c>
      <c r="E89" s="279"/>
      <c r="F89" s="279"/>
      <c r="G89" s="279"/>
      <c r="H89" s="279"/>
      <c r="I89" s="279"/>
      <c r="J89" s="279"/>
      <c r="K89" s="279"/>
    </row>
    <row r="90" spans="1:11" s="254" customFormat="1" ht="18" customHeight="1">
      <c r="A90" s="11"/>
      <c r="B90" s="244"/>
      <c r="C90" s="245">
        <v>3110</v>
      </c>
      <c r="D90" s="279"/>
      <c r="E90" s="279">
        <v>4000</v>
      </c>
      <c r="F90" s="279">
        <v>4000</v>
      </c>
      <c r="G90" s="279">
        <v>0</v>
      </c>
      <c r="H90" s="279">
        <v>0</v>
      </c>
      <c r="I90" s="279">
        <v>4000</v>
      </c>
      <c r="J90" s="279">
        <v>0</v>
      </c>
      <c r="K90" s="279">
        <v>0</v>
      </c>
    </row>
    <row r="91" spans="1:11" ht="18" customHeight="1">
      <c r="A91" s="349" t="s">
        <v>248</v>
      </c>
      <c r="B91" s="350"/>
      <c r="C91" s="351"/>
      <c r="D91" s="256">
        <f aca="true" t="shared" si="13" ref="D91:K91">SUM(D7,D35,D63,D18)</f>
        <v>3019157</v>
      </c>
      <c r="E91" s="256">
        <f t="shared" si="13"/>
        <v>3019157</v>
      </c>
      <c r="F91" s="256">
        <f t="shared" si="13"/>
        <v>3019157</v>
      </c>
      <c r="G91" s="256">
        <f t="shared" si="13"/>
        <v>156776</v>
      </c>
      <c r="H91" s="256">
        <f t="shared" si="13"/>
        <v>127763</v>
      </c>
      <c r="I91" s="256">
        <f t="shared" si="13"/>
        <v>2669120</v>
      </c>
      <c r="J91" s="256">
        <f t="shared" si="13"/>
        <v>30054</v>
      </c>
      <c r="K91" s="256">
        <f t="shared" si="13"/>
        <v>0</v>
      </c>
    </row>
    <row r="92" spans="1:11" ht="15">
      <c r="A92" s="257"/>
      <c r="B92" s="257"/>
      <c r="C92" s="257"/>
      <c r="D92" s="258"/>
      <c r="E92" s="258"/>
      <c r="F92" s="258"/>
      <c r="G92" s="258"/>
      <c r="H92" s="258"/>
      <c r="I92" s="258"/>
      <c r="J92" s="258"/>
      <c r="K92" s="258"/>
    </row>
    <row r="93" spans="1:6" ht="12.75">
      <c r="A93" s="9"/>
      <c r="B93" s="9"/>
      <c r="C93" s="9"/>
      <c r="D93" s="9"/>
      <c r="E93" s="9"/>
      <c r="F93" s="9"/>
    </row>
    <row r="94" spans="1:6" ht="15.75">
      <c r="A94" s="259" t="s">
        <v>419</v>
      </c>
      <c r="B94" s="280"/>
      <c r="C94" s="280"/>
      <c r="D94" s="280"/>
      <c r="E94" s="280"/>
      <c r="F94" s="280"/>
    </row>
    <row r="95" spans="1:6" ht="15.75">
      <c r="A95" s="259"/>
      <c r="B95" s="280"/>
      <c r="C95" s="280"/>
      <c r="D95" s="280"/>
      <c r="E95" s="280"/>
      <c r="F95" s="280"/>
    </row>
    <row r="96" spans="1:6" ht="27.75" customHeight="1">
      <c r="A96" s="260" t="s">
        <v>0</v>
      </c>
      <c r="B96" s="260" t="s">
        <v>420</v>
      </c>
      <c r="C96" s="260" t="s">
        <v>421</v>
      </c>
      <c r="D96" s="260" t="s">
        <v>422</v>
      </c>
      <c r="E96" s="352" t="s">
        <v>423</v>
      </c>
      <c r="F96" s="353"/>
    </row>
    <row r="97" spans="1:6" ht="18" customHeight="1">
      <c r="A97" s="261">
        <v>750</v>
      </c>
      <c r="B97" s="261">
        <v>75011</v>
      </c>
      <c r="C97" s="261" t="s">
        <v>424</v>
      </c>
      <c r="D97" s="255">
        <v>200</v>
      </c>
      <c r="E97" s="354">
        <v>10</v>
      </c>
      <c r="F97" s="354"/>
    </row>
    <row r="98" spans="1:6" ht="20.25" customHeight="1">
      <c r="A98" s="261">
        <v>852</v>
      </c>
      <c r="B98" s="261">
        <v>85212</v>
      </c>
      <c r="C98" s="262" t="s">
        <v>425</v>
      </c>
      <c r="D98" s="255">
        <v>21000</v>
      </c>
      <c r="E98" s="355">
        <v>8800</v>
      </c>
      <c r="F98" s="354"/>
    </row>
  </sheetData>
  <sheetProtection/>
  <mergeCells count="14">
    <mergeCell ref="A1:K1"/>
    <mergeCell ref="F3:K3"/>
    <mergeCell ref="K4:K5"/>
    <mergeCell ref="F4:F5"/>
    <mergeCell ref="G4:I4"/>
    <mergeCell ref="A3:A5"/>
    <mergeCell ref="B3:B5"/>
    <mergeCell ref="C3:C5"/>
    <mergeCell ref="D3:D5"/>
    <mergeCell ref="E3:E5"/>
    <mergeCell ref="A91:C91"/>
    <mergeCell ref="E96:F96"/>
    <mergeCell ref="E97:F97"/>
    <mergeCell ref="E98:F98"/>
  </mergeCells>
  <printOptions/>
  <pageMargins left="0.9055118110236221" right="0.7086614173228347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zarządzenia Nr 1/2010 Burmistrza Miasta Radziejów z dnia 7 grudnia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2010-12-13T11:02:51Z</cp:lastPrinted>
  <dcterms:created xsi:type="dcterms:W3CDTF">2006-11-07T12:52:19Z</dcterms:created>
  <dcterms:modified xsi:type="dcterms:W3CDTF">2010-12-14T06:23:12Z</dcterms:modified>
  <cp:category/>
  <cp:version/>
  <cp:contentType/>
  <cp:contentStatus/>
</cp:coreProperties>
</file>