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53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<sst xmlns="http://schemas.openxmlformats.org/spreadsheetml/2006/main" count="627" uniqueCount="387">
  <si>
    <t>Dział</t>
  </si>
  <si>
    <t>§</t>
  </si>
  <si>
    <t>w  złotych</t>
  </si>
  <si>
    <t>Dochody ogółem</t>
  </si>
  <si>
    <t>Źródło dochodów</t>
  </si>
  <si>
    <t>Rozdział*</t>
  </si>
  <si>
    <t>Transport i łączność</t>
  </si>
  <si>
    <t>Drogi publiczne gminne</t>
  </si>
  <si>
    <t>Gospodarka mieszkaniowa</t>
  </si>
  <si>
    <t>Pozostała działalność</t>
  </si>
  <si>
    <t>Administracja publiczna</t>
  </si>
  <si>
    <t>Różne rozliczenia</t>
  </si>
  <si>
    <t xml:space="preserve">Oświata i wychowanie </t>
  </si>
  <si>
    <t>Edukacyjna opieka wychowawcza</t>
  </si>
  <si>
    <t>Gospodarka komunalna i ochrona środowiska</t>
  </si>
  <si>
    <t>Kultura i ochrona dziedzictwa narodowego</t>
  </si>
  <si>
    <t>Kultura fizyczna i sport</t>
  </si>
  <si>
    <t>852</t>
  </si>
  <si>
    <t>Pomoc społeczna</t>
  </si>
  <si>
    <t>Dochody od osób prawnych, osób fiz. i innych jedn.nie posiadających osobowości prawnej oraz wydatki związane z ich poborem</t>
  </si>
  <si>
    <t xml:space="preserve">Urzędy naczelnych organów władzy państwowej, kontroli i ochrony prawa oraz sądownictwa 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</si>
  <si>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</si>
  <si>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</si>
  <si>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</si>
  <si>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</si>
  <si>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</si>
  <si>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</si>
  <si>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</si>
  <si>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</si>
  <si>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</si>
  <si>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</si>
  <si>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</si>
  <si>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</si>
  <si>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</si>
  <si>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010</t>
  </si>
  <si>
    <t>Rolnictwo i łowiectwo</t>
  </si>
  <si>
    <t>Składki na ubezpieczenie społeczne</t>
  </si>
  <si>
    <t>Wynagrodzenia bezosobowe</t>
  </si>
  <si>
    <t>Zakup materiałów i wyposażenia</t>
  </si>
  <si>
    <t>Zakup usług pozostałych</t>
  </si>
  <si>
    <t>Składki na Fundusz Pracy</t>
  </si>
  <si>
    <t>756</t>
  </si>
  <si>
    <t>Urzędy naczelnych organów władzy państwowej, kontroli i ochrony prawa oraz sądownictwa</t>
  </si>
  <si>
    <t>Bezpieczeństwo publiczne i ochrona przeciwpożarowa</t>
  </si>
  <si>
    <t xml:space="preserve">Obsługa długu publicznego </t>
  </si>
  <si>
    <t>Ochrona zdrowia</t>
  </si>
  <si>
    <t>Pomoc  społeczna</t>
  </si>
  <si>
    <t>Dochody od osób prawnych, osób fizycznych i od innych jedn. nieposiadających osobowości prawnej oraz wydatki związane z ich poborem</t>
  </si>
  <si>
    <t>w złotych</t>
  </si>
  <si>
    <t>Lp.</t>
  </si>
  <si>
    <t>Planowane wydatki</t>
  </si>
  <si>
    <t>1.</t>
  </si>
  <si>
    <t>3.</t>
  </si>
  <si>
    <t>4.</t>
  </si>
  <si>
    <t>5.</t>
  </si>
  <si>
    <t>6.</t>
  </si>
  <si>
    <t>Ogółem</t>
  </si>
  <si>
    <t>854</t>
  </si>
  <si>
    <t>926</t>
  </si>
  <si>
    <t>Działalność usługowa</t>
  </si>
  <si>
    <t>dochody majątkowe</t>
  </si>
  <si>
    <t>dochody bieżące</t>
  </si>
  <si>
    <t>Zwiększe-nie</t>
  </si>
  <si>
    <t>Zmniejsze-nie</t>
  </si>
  <si>
    <t>Plan po zmianach 
na 2008 r.
(8+14)</t>
  </si>
  <si>
    <t>020</t>
  </si>
  <si>
    <t>Leśnictwo</t>
  </si>
  <si>
    <t>Plan po zmianach na 
2008 r.</t>
  </si>
  <si>
    <t>Zwiększe -                 nie</t>
  </si>
  <si>
    <t>Zmiany w planie wydatków budżetu Miasta Radziejów na  2008 r.</t>
  </si>
  <si>
    <t>Zmiany w planie dochodów budżetu gminy Miasta Radziejów na 2008 r.</t>
  </si>
  <si>
    <t>Wynagrodzenia osobowe pracowników</t>
  </si>
  <si>
    <t>Zakup środków żywności</t>
  </si>
  <si>
    <t>Prognoza kwoty długu i spłat na rok 2008 i lata następne</t>
  </si>
  <si>
    <t>Wyszczególnienie</t>
  </si>
  <si>
    <t>Kwota długu na dzień 31.12.2007</t>
  </si>
  <si>
    <t>Prognoza</t>
  </si>
  <si>
    <t>Zobowiązania wg tytułów dłużnych: (1.1+1.2+1.3)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</si>
  <si>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</si>
  <si>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</si>
  <si>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</si>
  <si>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</si>
  <si>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</si>
  <si>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</si>
  <si>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</si>
  <si>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</si>
  <si>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</si>
  <si>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</si>
  <si>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</si>
  <si>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</si>
  <si>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</si>
  <si>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</si>
  <si>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</si>
  <si>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</si>
  <si>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</si>
  <si>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</si>
  <si>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</si>
  <si>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</si>
  <si>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</si>
  <si>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</si>
  <si>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</si>
  <si>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</si>
  <si>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</si>
  <si>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</si>
  <si>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</si>
  <si>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</si>
  <si>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</si>
  <si>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</si>
  <si>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</si>
  <si>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</si>
  <si>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</si>
  <si>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</si>
  <si>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</si>
  <si>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</si>
  <si>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</si>
  <si>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</si>
  <si>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</si>
  <si>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</si>
  <si>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</si>
  <si>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</si>
  <si>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</si>
  <si>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</si>
  <si>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</si>
  <si>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</si>
  <si>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1.2.4</t>
  </si>
  <si>
    <t xml:space="preserve">  obligacje</t>
  </si>
  <si>
    <t>kredyty i pożyczki na planowane zadania inwestycyjne w ramach RPO (udział jst)</t>
  </si>
  <si>
    <t>Świadczenia społeczne</t>
  </si>
  <si>
    <t>0750</t>
  </si>
  <si>
    <t>853</t>
  </si>
  <si>
    <t>Pozostałe zadania w zakresie polityki społecznej</t>
  </si>
  <si>
    <t>Zakup usług zdrowotnych</t>
  </si>
  <si>
    <t>Przedszkola</t>
  </si>
  <si>
    <t>Plany zagospodarowania przestrzennego</t>
  </si>
  <si>
    <t>Zakup usług remontowych</t>
  </si>
  <si>
    <t>Oczyszczanie miast i wsi</t>
  </si>
  <si>
    <t>2.4</t>
  </si>
  <si>
    <t>Spłata rat kapitałowych kredytów planowanych do zaciągnięcia na realizację programów w ramach RPO</t>
  </si>
  <si>
    <t>Obsługa długu (2.1+2.2+2.3+2.4)</t>
  </si>
  <si>
    <t>70005</t>
  </si>
  <si>
    <t>Gospodarka gruntami i nieruchomościami</t>
  </si>
  <si>
    <t>Dochody z najmu, dzierżawy składników majątkowych</t>
  </si>
  <si>
    <t>75023</t>
  </si>
  <si>
    <t>Urzędy gmin (miast i miast na pr. powiat)</t>
  </si>
  <si>
    <t>0910</t>
  </si>
  <si>
    <t>Odsetki od nieterminowych wpłat z tytułu podatków i opłat</t>
  </si>
  <si>
    <t>75615</t>
  </si>
  <si>
    <t>Wpływy z podatku rolnego, leśnego, czynności cywilno prawnych od osób prawnych i innych jednostek organizacyjnych</t>
  </si>
  <si>
    <t>75616</t>
  </si>
  <si>
    <t>Wpływy z podatku rolnego, leśnego, spadków i darowizn, czynności cywilno-prawnych  oraz podatków i opłat lokalnych od osób fizycznych</t>
  </si>
  <si>
    <t>710</t>
  </si>
  <si>
    <t>2310</t>
  </si>
  <si>
    <t>Dotacje celowe otrzymane z gminy na zadania bieżące realizowane na podstawie porozumień (umów) między jst</t>
  </si>
  <si>
    <t>0830</t>
  </si>
  <si>
    <t>Wpływy z usług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</si>
  <si>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</si>
  <si>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</si>
  <si>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</si>
  <si>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</si>
  <si>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</si>
  <si>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</si>
  <si>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Zadania inwestycyjne w 2008 r.</t>
  </si>
  <si>
    <t>Rozdz.</t>
  </si>
  <si>
    <t>§**</t>
  </si>
  <si>
    <t>Nazwa zadania inwestycyjnego</t>
  </si>
  <si>
    <t>Łączne koszty finansowe</t>
  </si>
  <si>
    <t>Nakłady do poniesienia w nastepnych latach</t>
  </si>
  <si>
    <t>Jednostka organizacyjna realizująca program lub koordynująca wykonanie programu</t>
  </si>
  <si>
    <t>Nakłady poniesione w minionych latach</t>
  </si>
  <si>
    <r>
      <t xml:space="preserve">rok budżetowy 2008 </t>
    </r>
    <r>
      <rPr>
        <b/>
        <sz val="8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</si>
  <si>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</si>
  <si>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</si>
  <si>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</si>
  <si>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</si>
  <si>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</si>
  <si>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drogi na osiedlu domków jednorodzinnych ul. Tuwima</t>
  </si>
  <si>
    <t>A.      
B.
C.
…</t>
  </si>
  <si>
    <t>Urząd Miasta Radziejów</t>
  </si>
  <si>
    <t>2.</t>
  </si>
  <si>
    <t>Budowa chodnika przy ul.Polnej o dł. 230 mb</t>
  </si>
  <si>
    <t>7.</t>
  </si>
  <si>
    <t xml:space="preserve">Program Rewitalizacji Miasta Radziejów </t>
  </si>
  <si>
    <t>8.</t>
  </si>
  <si>
    <t>Zakup urządzeń kotłowni olejowej na osiedlu przy         ul. Działkowej</t>
  </si>
  <si>
    <t>9.</t>
  </si>
  <si>
    <t>Zakup samochodu osobowego</t>
  </si>
  <si>
    <t>10.</t>
  </si>
  <si>
    <t>Zakup samochodu specjalistycznego dla MOSP</t>
  </si>
  <si>
    <t>A.      
B.
C. 
…</t>
  </si>
  <si>
    <t>11.</t>
  </si>
  <si>
    <t>Zakup urządzeń kotłowni olejowej dla Szkoły Podstawowej</t>
  </si>
  <si>
    <t>Szkoła Podstawowa Nr 1</t>
  </si>
  <si>
    <t>12.</t>
  </si>
  <si>
    <t>Budowa sali gimnastycznej</t>
  </si>
  <si>
    <t>13.</t>
  </si>
  <si>
    <t>Budowa sieci kanalizacji sanitarnej w Radziejowie</t>
  </si>
  <si>
    <t>14.</t>
  </si>
  <si>
    <t>Budowa sieci kanalizacji sanitarnej wraz z przepompowniami ścieków, przyłączami oraz kanałem tłocznym w pasie drogowym ulic: K.Wielkiego, Ks.Wieczorka, Górczyńskiego, Franciszkańskiej, Moniuszki, Paderewskiego, Toruńskiej, Chopina w mieście Radziejów</t>
  </si>
  <si>
    <t>15.</t>
  </si>
  <si>
    <t>16.</t>
  </si>
  <si>
    <t>Budowa sieci wodociągowej wraz z siecią kanalizacji sanitarnej w Radziejowie</t>
  </si>
  <si>
    <t>17.</t>
  </si>
  <si>
    <t>Przebudowa stacji uzdatniania wody na ujęciu "Meprozet" w Radziejowie</t>
  </si>
  <si>
    <t>Budowa sieci wodociągowej wraz z przyłączami w ul.Toruńskiej</t>
  </si>
  <si>
    <t>18.</t>
  </si>
  <si>
    <t>Zakup kosiarki samojezdnej</t>
  </si>
  <si>
    <t>19.</t>
  </si>
  <si>
    <t>20.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</si>
  <si>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</si>
  <si>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</si>
  <si>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</si>
  <si>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</si>
  <si>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</si>
  <si>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</si>
  <si>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Dochody i wydatki związane z realizacją zadań wykonywanych na podstawie porozumień (umów) między jednostkami samorządu terytorialnego w 2008 r.</t>
  </si>
  <si>
    <t>dotacje</t>
  </si>
  <si>
    <t>(* kol. 3 do wykorzystania fakultatywnego)</t>
  </si>
  <si>
    <t>Limity wydatków na wieloletnie programy inwestycyjne w latach 2008 - 2010 i lata następne</t>
  </si>
  <si>
    <t>Nazwa zadania inwestycyjnego
i okres realizacji
(w latach)</t>
  </si>
  <si>
    <t xml:space="preserve">Nakłady poniesione w minionych latach </t>
  </si>
  <si>
    <t>rok budżetowy 2008 (8+9+10+11)</t>
  </si>
  <si>
    <t>2009 r.</t>
  </si>
  <si>
    <t>2010 r. i lata następne</t>
  </si>
  <si>
    <t>środki pochodzące
 z innych  źródeł*</t>
  </si>
  <si>
    <t>Zakup urządzeń kotłownii olejowej dla Szkoły Podstawowej</t>
  </si>
  <si>
    <t>Szkoła  Podstawowa</t>
  </si>
  <si>
    <t>Termomodernizacja budynku Publicznego Przedszkola Nr 1</t>
  </si>
  <si>
    <t xml:space="preserve">Publiczne Przedszkole     Nr 1 </t>
  </si>
  <si>
    <t xml:space="preserve">A.      
B.
C. RPO - 50%
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</si>
  <si>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</si>
  <si>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A.      
B.
C. RPO - 50%</t>
  </si>
  <si>
    <t xml:space="preserve">A.      
B.
C. RPO 50% </t>
  </si>
  <si>
    <t>Budowa sieci kanalizacji sanitarnej wraz z przyłączami od Sp "Polimet" do istniejącej przepompowni Ścieków P 3 w ul. Bema w Radziejowie</t>
  </si>
  <si>
    <t>Przebudowa stacji uzdatniania wody na ujęciu przy ul.Szpitalnej  w Radziejowie</t>
  </si>
  <si>
    <t>Budowa kanalizacji deszczowej      i rozdział istniejącej sieci ogólnospławnej</t>
  </si>
  <si>
    <t>Uwaga!</t>
  </si>
  <si>
    <t>Jednostka organizacyjna realizu- jąca program lub koordy- nująca wykonanie programu</t>
  </si>
  <si>
    <t xml:space="preserve">Budowa budynku socjalnego  </t>
  </si>
  <si>
    <t>A.      
B.
C.RPO 85%
…</t>
  </si>
  <si>
    <t xml:space="preserve">Budowa oświetlenia ulicznego w ukicach: Chopina, K.Wielkiego, Górczyńskiego, Ks.Wieczorka, Toruńskiej, Moniuszki, Paderewskiego w Radziejowie </t>
  </si>
  <si>
    <t>A.      
B.
C.RPO 50%
…</t>
  </si>
  <si>
    <t xml:space="preserve">Budowa budynku socjalnego </t>
  </si>
  <si>
    <t>A.      
B.
C. RPO 50%
…</t>
  </si>
  <si>
    <t>Zakup wyparzarki do naczyń</t>
  </si>
  <si>
    <t>Publiczne Przedszkole Radziejów</t>
  </si>
  <si>
    <t>Przebudowa sieci kanalizacji sanitarnej przy ul. Ogrodowej w Radziejowie</t>
  </si>
  <si>
    <t>21.</t>
  </si>
  <si>
    <t>A. 333 000     
B. 333 000
C.
…</t>
  </si>
  <si>
    <t>Przychody i rozchody budżetu w 2008 r.</t>
  </si>
  <si>
    <t>Treść</t>
  </si>
  <si>
    <t>Klasyfikacja
§</t>
  </si>
  <si>
    <t>Zwiększenie</t>
  </si>
  <si>
    <t>Zmniejszenie</t>
  </si>
  <si>
    <t>Kwota
2008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</si>
  <si>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</si>
  <si>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</si>
  <si>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</si>
  <si>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</si>
  <si>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</si>
  <si>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</si>
  <si>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</si>
  <si>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</si>
  <si>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</si>
  <si>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</si>
  <si>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</si>
  <si>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</si>
  <si>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</si>
  <si>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</si>
  <si>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</si>
  <si>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</si>
  <si>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</si>
  <si>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</si>
  <si>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</si>
  <si>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</si>
  <si>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</si>
  <si>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</si>
  <si>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</si>
  <si>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</si>
  <si>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</si>
  <si>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</si>
  <si>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</si>
  <si>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</si>
  <si>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</si>
  <si>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</si>
  <si>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</si>
  <si>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</si>
  <si>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inwestycyjne jednostek budżetowych</t>
  </si>
  <si>
    <t>Ochotnicze straże pożarne</t>
  </si>
  <si>
    <t>Gospodarka ściekowa i ochrona wód</t>
  </si>
  <si>
    <t>Oświetlenie ulic, placów i dróg</t>
  </si>
  <si>
    <t>Obiekty sportowe</t>
  </si>
  <si>
    <t>Budowa kompleksu boisk wielofunkcyjnych przy ul. Szkolnej w Radziejowie "Moje boisko-Orlik 2012"</t>
  </si>
  <si>
    <t>Budowa drogi gminnej w ulicy Chopina w Radziejowie</t>
  </si>
  <si>
    <t xml:space="preserve">Budowa kompleksu sportowo-rekreacyjnego w Radziejowie </t>
  </si>
  <si>
    <t>A.      
B.
C.…</t>
  </si>
  <si>
    <t>Zakup urządzeń kotłownii olejowej na osiedlu przy ul. Działkowej</t>
  </si>
  <si>
    <t>A.      
B.
C.RPO - 50%     ……..</t>
  </si>
  <si>
    <t xml:space="preserve">poz. 6 i poz. 9 -12  to zadania planowane do realizacji w ramach "Regionalnego Programu Operacyjnego", na które  przewiduje się dofinansowanie w wysokości 50% i 85%,   kwota przewidziana do realizacji w 2008 roku zabezpieczona jest w budżecie ze środków własnych. Sposób finansowania w latach następnych zostanie wprowadzony po przyznaniu środków finansowych. </t>
  </si>
  <si>
    <t xml:space="preserve">Budowa oświetlenia ulicznego w ulicach: Chopina, K.Wielkiego, Górczyńskiego, Ks.Wieczorka, Toruńskiej, Moniuszki, Paderewskiego w Radziejowie </t>
  </si>
  <si>
    <t>600</t>
  </si>
  <si>
    <t>0770</t>
  </si>
  <si>
    <t>Wpłaty z tytułu odpłatnego nabycia prawa własności oraz prawa użytkowania wieczystego nieruchomości</t>
  </si>
  <si>
    <t>0870</t>
  </si>
  <si>
    <t>0500</t>
  </si>
  <si>
    <t>Podatek od czynności cywilno prawnych</t>
  </si>
  <si>
    <t>0310</t>
  </si>
  <si>
    <t>Podatek od nieruchomości</t>
  </si>
  <si>
    <t>0360</t>
  </si>
  <si>
    <t>Podatek od spadków i darowizn</t>
  </si>
  <si>
    <t>75618</t>
  </si>
  <si>
    <t>Wpływy z innych opłat stanowiących dochód  j.s.t. na podstawie innych ustaw</t>
  </si>
  <si>
    <t>0590</t>
  </si>
  <si>
    <t>Wpływy z opłat za koncesje i licencje</t>
  </si>
  <si>
    <t>Wpływy z różnych opłat</t>
  </si>
  <si>
    <t>80104</t>
  </si>
  <si>
    <t>0920</t>
  </si>
  <si>
    <t>Pozostałe odsetki</t>
  </si>
  <si>
    <t>Wpływy ze sprzedaży składników majątkowych</t>
  </si>
  <si>
    <t>Obrona cywilna</t>
  </si>
  <si>
    <t>Różne wydatki na rzecz osób fizycznych</t>
  </si>
  <si>
    <t>Budowa dróg gminnych w ulicach: K.Wielkiego, Górczyńskiego, Ks.Wieczorka, Toruńskiej, Moniuszki, Paderewskiego w Radziejowie</t>
  </si>
  <si>
    <t xml:space="preserve">Modernizacja i przebudowa gminnej położo- nej w Polnej I etap odcinek o dł 240 mb </t>
  </si>
  <si>
    <t xml:space="preserve">Plan przychodów i wydatków zakładów budżetowych, gospodarstw pomocniczych  </t>
  </si>
  <si>
    <t>i rachunków dochodów własnych jednostek budżetowych na 2008 r.</t>
  </si>
  <si>
    <t>Stan środków obrotowych* na początek roku</t>
  </si>
  <si>
    <t>Przychody*</t>
  </si>
  <si>
    <t>Wydatki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</si>
  <si>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</si>
  <si>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</si>
  <si>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</si>
  <si>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</si>
  <si>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</si>
  <si>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</si>
  <si>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</si>
  <si>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</si>
  <si>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</si>
  <si>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</si>
  <si>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</si>
  <si>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</si>
  <si>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</si>
  <si>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</si>
  <si>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</si>
  <si>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</si>
  <si>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</si>
  <si>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 xml:space="preserve">Szkoła Podstawowa -  żywienie w stołówce szkolnej  rozdział  </t>
  </si>
  <si>
    <t xml:space="preserve">Szkoła Podstawowa </t>
  </si>
  <si>
    <t>0690</t>
  </si>
  <si>
    <t>0580</t>
  </si>
  <si>
    <t xml:space="preserve">Grzywny, mandaty i inne kary pieniężne od osób prawnych i innych jednostek organizacyjnych </t>
  </si>
  <si>
    <t>60016</t>
  </si>
  <si>
    <t>Dochody i wydatki związane z realizacją zadań z zakresu administracji rządowej i innych zadań zleconych odrębnymi ustawami w 2008 r.</t>
  </si>
  <si>
    <t>świadczenia społeczne</t>
  </si>
  <si>
    <t>O10</t>
  </si>
  <si>
    <t>O1095</t>
  </si>
  <si>
    <t>4010</t>
  </si>
  <si>
    <t>85212</t>
  </si>
  <si>
    <t>4040</t>
  </si>
  <si>
    <t>4110</t>
  </si>
  <si>
    <t>4120</t>
  </si>
  <si>
    <t>4210</t>
  </si>
  <si>
    <t>4300</t>
  </si>
  <si>
    <t>4370</t>
  </si>
  <si>
    <t>4440</t>
  </si>
  <si>
    <t>4740</t>
  </si>
  <si>
    <t>4750</t>
  </si>
  <si>
    <t>85213</t>
  </si>
  <si>
    <t>85214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</si>
  <si>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</si>
  <si>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</si>
  <si>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</si>
  <si>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</si>
  <si>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O690</t>
  </si>
  <si>
    <t>O970</t>
  </si>
  <si>
    <t>Razem</t>
  </si>
  <si>
    <t>Rady gmin</t>
  </si>
  <si>
    <t>Opłaty z tytułu zkupu usług telekomunikacyjnych telefonii komórkowej</t>
  </si>
  <si>
    <t>Urzędy gmin (miast i miast na prawach powiatu)</t>
  </si>
  <si>
    <t>Opłaty z tytułu zkupu usług telekomunikacyjnych telefonii stacjonarnej</t>
  </si>
  <si>
    <t>Zakup usług obejmujących wykonanie ekspertyz, analiz i opinii</t>
  </si>
  <si>
    <t>Promocja jednostek samorządu terytorialnego</t>
  </si>
  <si>
    <t>Przeciwdziałanie alkoholizmowi</t>
  </si>
  <si>
    <t>Placówki opiekuńczo-wychowawcze</t>
  </si>
  <si>
    <t>Świadczenia rodzinne oraz składki na ubezpieczenie emerytalne i rentowe z ubezpieczenia społecznego</t>
  </si>
  <si>
    <t>Zakup akcesoriów komputerowych w tym programów i licencji</t>
  </si>
  <si>
    <t xml:space="preserve">Zasiłki i pomoc w naturze oraz składki na ubezpieczenia emerytalne i rentowe </t>
  </si>
  <si>
    <t>Podróże służbowe krajowe</t>
  </si>
  <si>
    <t>Przebudowa drogi gminnej w ulicy Polnej  w Radziejowie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</si>
</sst>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1"/>
      <name val="Arial CE"/>
      <family val="2"/>
    </font>
    <font>
      <sz val="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b/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 CE"/>
      <family val="2"/>
    </font>
    <font>
      <sz val="5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vertAlign val="superscript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4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0" fillId="24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9" fillId="24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24" borderId="10" xfId="0" applyNumberFormat="1" applyFont="1" applyFill="1" applyBorder="1" applyAlignment="1">
      <alignment vertical="center" wrapText="1"/>
    </xf>
    <xf numFmtId="3" fontId="9" fillId="24" borderId="10" xfId="0" applyNumberFormat="1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5" fillId="0" borderId="12" xfId="52" applyNumberFormat="1" applyFont="1" applyBorder="1" applyAlignment="1">
      <alignment vertical="center"/>
      <protection/>
    </xf>
    <xf numFmtId="3" fontId="9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24" borderId="14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15" fillId="0" borderId="0" xfId="52" applyFont="1" applyAlignment="1">
      <alignment vertical="center"/>
      <protection/>
    </xf>
    <xf numFmtId="0" fontId="16" fillId="24" borderId="10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9" fillId="24" borderId="11" xfId="0" applyNumberFormat="1" applyFont="1" applyFill="1" applyBorder="1" applyAlignment="1">
      <alignment horizontal="right" vertical="center" wrapText="1"/>
    </xf>
    <xf numFmtId="3" fontId="9" fillId="24" borderId="10" xfId="0" applyNumberFormat="1" applyFont="1" applyFill="1" applyBorder="1" applyAlignment="1">
      <alignment horizontal="right" vertical="center" wrapText="1"/>
    </xf>
    <xf numFmtId="3" fontId="9" fillId="24" borderId="10" xfId="0" applyNumberFormat="1" applyFont="1" applyFill="1" applyBorder="1" applyAlignment="1">
      <alignment horizontal="right" vertical="center" wrapText="1"/>
    </xf>
    <xf numFmtId="3" fontId="11" fillId="0" borderId="16" xfId="52" applyNumberFormat="1" applyFont="1" applyBorder="1" applyAlignment="1">
      <alignment horizontal="right" vertical="center"/>
      <protection/>
    </xf>
    <xf numFmtId="49" fontId="0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3" fontId="9" fillId="24" borderId="14" xfId="0" applyNumberFormat="1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24" borderId="11" xfId="0" applyNumberFormat="1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7" fillId="24" borderId="14" xfId="0" applyNumberFormat="1" applyFont="1" applyFill="1" applyBorder="1" applyAlignment="1">
      <alignment vertical="center" wrapText="1"/>
    </xf>
    <xf numFmtId="3" fontId="9" fillId="0" borderId="14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5" fillId="0" borderId="11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1"/>
    </xf>
    <xf numFmtId="10" fontId="0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3" fontId="16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3" fontId="9" fillId="24" borderId="11" xfId="0" applyNumberFormat="1" applyFont="1" applyFill="1" applyBorder="1" applyAlignment="1">
      <alignment horizontal="right" vertical="center" wrapText="1"/>
    </xf>
    <xf numFmtId="3" fontId="18" fillId="24" borderId="11" xfId="0" applyNumberFormat="1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/>
    </xf>
    <xf numFmtId="1" fontId="25" fillId="0" borderId="11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24" borderId="11" xfId="0" applyNumberFormat="1" applyFont="1" applyFill="1" applyBorder="1" applyAlignment="1">
      <alignment vertical="center" wrapText="1"/>
    </xf>
    <xf numFmtId="49" fontId="1" fillId="0" borderId="11" xfId="52" applyNumberFormat="1" applyFont="1" applyBorder="1" applyAlignment="1">
      <alignment horizontal="center" vertical="center"/>
      <protection/>
    </xf>
    <xf numFmtId="3" fontId="1" fillId="0" borderId="11" xfId="52" applyNumberFormat="1" applyFont="1" applyBorder="1" applyAlignment="1">
      <alignment horizontal="right" vertical="center"/>
      <protection/>
    </xf>
    <xf numFmtId="0" fontId="1" fillId="0" borderId="11" xfId="52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right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3" fontId="0" fillId="24" borderId="14" xfId="0" applyNumberFormat="1" applyFont="1" applyFill="1" applyBorder="1" applyAlignment="1">
      <alignment vertical="center" wrapText="1"/>
    </xf>
    <xf numFmtId="3" fontId="0" fillId="24" borderId="17" xfId="0" applyNumberFormat="1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4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11" fillId="0" borderId="13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B55" sqref="B55"/>
    </sheetView>
  </sheetViews>
  <sheetFormatPr defaultColWidth="9.140625" defaultRowHeight="12.75"/>
  <cols>
    <col min="1" max="1" width="7.00390625" style="0" customWidth="1"/>
    <col min="3" max="3" width="8.140625" style="0" customWidth="1"/>
    <col min="4" max="4" width="37.57421875" style="0" customWidth="1"/>
    <col min="5" max="5" width="12.57421875" style="0" customWidth="1"/>
    <col min="6" max="6" width="14.421875" style="0" customWidth="1"/>
    <col min="7" max="7" width="15.28125" style="0" customWidth="1"/>
  </cols>
  <sheetData>
    <row r="1" spans="1:7" ht="18">
      <c r="A1" s="255" t="s">
        <v>70</v>
      </c>
      <c r="B1" s="256"/>
      <c r="C1" s="256"/>
      <c r="D1" s="256"/>
      <c r="E1" s="256"/>
      <c r="F1" s="256"/>
      <c r="G1" s="256"/>
    </row>
    <row r="2" spans="1:7" ht="18">
      <c r="A2" s="1"/>
      <c r="B2" s="2"/>
      <c r="C2" s="2"/>
      <c r="D2" s="2"/>
      <c r="E2" s="2"/>
      <c r="F2" s="2"/>
      <c r="G2" s="1"/>
    </row>
    <row r="3" spans="1:7" ht="12.75">
      <c r="A3" s="1"/>
      <c r="B3" s="1"/>
      <c r="C3" s="1"/>
      <c r="D3" s="1"/>
      <c r="E3" s="1"/>
      <c r="F3" s="1"/>
      <c r="G3" s="3" t="s">
        <v>2</v>
      </c>
    </row>
    <row r="4" spans="1:7" ht="12.75">
      <c r="A4" s="260" t="s">
        <v>0</v>
      </c>
      <c r="B4" s="260" t="s">
        <v>5</v>
      </c>
      <c r="C4" s="260" t="s">
        <v>1</v>
      </c>
      <c r="D4" s="260" t="s">
        <v>4</v>
      </c>
      <c r="E4" s="263" t="s">
        <v>68</v>
      </c>
      <c r="F4" s="263" t="s">
        <v>252</v>
      </c>
      <c r="G4" s="263" t="s">
        <v>67</v>
      </c>
    </row>
    <row r="5" spans="1:7" ht="27" customHeight="1">
      <c r="A5" s="261"/>
      <c r="B5" s="262"/>
      <c r="C5" s="261"/>
      <c r="D5" s="261"/>
      <c r="E5" s="264"/>
      <c r="F5" s="264"/>
      <c r="G5" s="261"/>
    </row>
    <row r="6" spans="1:7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8" customHeight="1">
      <c r="A7" s="87" t="s">
        <v>34</v>
      </c>
      <c r="B7" s="87"/>
      <c r="C7" s="87"/>
      <c r="D7" s="88" t="s">
        <v>35</v>
      </c>
      <c r="E7" s="89"/>
      <c r="F7" s="204"/>
      <c r="G7" s="89">
        <v>11236</v>
      </c>
    </row>
    <row r="8" spans="1:7" ht="18" customHeight="1">
      <c r="A8" s="87" t="s">
        <v>299</v>
      </c>
      <c r="B8" s="201"/>
      <c r="C8" s="201"/>
      <c r="D8" s="31" t="s">
        <v>6</v>
      </c>
      <c r="E8" s="89">
        <v>2036</v>
      </c>
      <c r="F8" s="204"/>
      <c r="G8" s="89">
        <v>2036</v>
      </c>
    </row>
    <row r="9" spans="1:7" ht="17.25" customHeight="1">
      <c r="A9" s="201"/>
      <c r="B9" s="201" t="s">
        <v>349</v>
      </c>
      <c r="C9" s="201"/>
      <c r="D9" s="34" t="s">
        <v>7</v>
      </c>
      <c r="E9" s="202">
        <v>2036</v>
      </c>
      <c r="F9" s="203"/>
      <c r="G9" s="202">
        <v>2036</v>
      </c>
    </row>
    <row r="10" spans="1:7" ht="40.5" customHeight="1">
      <c r="A10" s="201"/>
      <c r="B10" s="201"/>
      <c r="C10" s="201" t="s">
        <v>347</v>
      </c>
      <c r="D10" s="206" t="s">
        <v>348</v>
      </c>
      <c r="E10" s="202">
        <v>2036</v>
      </c>
      <c r="F10" s="203"/>
      <c r="G10" s="202">
        <v>2036</v>
      </c>
    </row>
    <row r="11" spans="1:7" s="16" customFormat="1" ht="17.25" customHeight="1">
      <c r="A11" s="13">
        <v>700</v>
      </c>
      <c r="B11" s="13"/>
      <c r="C11" s="13"/>
      <c r="D11" s="14" t="s">
        <v>8</v>
      </c>
      <c r="E11" s="67">
        <v>15978</v>
      </c>
      <c r="F11" s="67">
        <v>8500</v>
      </c>
      <c r="G11" s="15">
        <v>367600</v>
      </c>
    </row>
    <row r="12" spans="1:7" s="16" customFormat="1" ht="17.25" customHeight="1">
      <c r="A12" s="122"/>
      <c r="B12" s="122" t="s">
        <v>139</v>
      </c>
      <c r="C12" s="122"/>
      <c r="D12" s="116" t="s">
        <v>140</v>
      </c>
      <c r="E12" s="115">
        <v>15978</v>
      </c>
      <c r="F12" s="115">
        <v>8500</v>
      </c>
      <c r="G12" s="126">
        <v>367600</v>
      </c>
    </row>
    <row r="13" spans="1:7" s="16" customFormat="1" ht="26.25" customHeight="1">
      <c r="A13" s="122"/>
      <c r="B13" s="122"/>
      <c r="C13" s="122" t="s">
        <v>128</v>
      </c>
      <c r="D13" s="7" t="s">
        <v>141</v>
      </c>
      <c r="E13" s="115">
        <v>15978</v>
      </c>
      <c r="F13" s="115"/>
      <c r="G13" s="126">
        <v>132000</v>
      </c>
    </row>
    <row r="14" spans="1:7" s="16" customFormat="1" ht="41.25" customHeight="1">
      <c r="A14" s="122"/>
      <c r="B14" s="122"/>
      <c r="C14" s="122" t="s">
        <v>300</v>
      </c>
      <c r="D14" s="7" t="s">
        <v>301</v>
      </c>
      <c r="E14" s="115"/>
      <c r="F14" s="115">
        <v>8500</v>
      </c>
      <c r="G14" s="126">
        <v>121500</v>
      </c>
    </row>
    <row r="15" spans="1:7" s="16" customFormat="1" ht="24.75" customHeight="1">
      <c r="A15" s="127" t="s">
        <v>150</v>
      </c>
      <c r="B15" s="122"/>
      <c r="C15" s="122"/>
      <c r="D15" s="35" t="s">
        <v>59</v>
      </c>
      <c r="E15" s="128"/>
      <c r="F15" s="129"/>
      <c r="G15" s="78">
        <v>5500</v>
      </c>
    </row>
    <row r="16" spans="1:7" s="10" customFormat="1" ht="18" customHeight="1">
      <c r="A16" s="13">
        <v>750</v>
      </c>
      <c r="B16" s="13"/>
      <c r="C16" s="13"/>
      <c r="D16" s="14" t="s">
        <v>10</v>
      </c>
      <c r="E16" s="67">
        <v>6900</v>
      </c>
      <c r="F16" s="14"/>
      <c r="G16" s="17">
        <v>330750</v>
      </c>
    </row>
    <row r="17" spans="1:7" s="10" customFormat="1" ht="18" customHeight="1">
      <c r="A17" s="13"/>
      <c r="B17" s="71" t="s">
        <v>142</v>
      </c>
      <c r="C17" s="71"/>
      <c r="D17" s="7" t="s">
        <v>143</v>
      </c>
      <c r="E17" s="92">
        <v>6900</v>
      </c>
      <c r="F17" s="90"/>
      <c r="G17" s="91">
        <v>247910</v>
      </c>
    </row>
    <row r="18" spans="1:7" s="10" customFormat="1" ht="26.25" customHeight="1">
      <c r="A18" s="13"/>
      <c r="B18" s="71"/>
      <c r="C18" s="122" t="s">
        <v>128</v>
      </c>
      <c r="D18" s="7" t="s">
        <v>141</v>
      </c>
      <c r="E18" s="92">
        <v>6500</v>
      </c>
      <c r="F18" s="90"/>
      <c r="G18" s="91">
        <v>35000</v>
      </c>
    </row>
    <row r="19" spans="1:7" s="10" customFormat="1" ht="27.75" customHeight="1">
      <c r="A19" s="13"/>
      <c r="B19" s="71"/>
      <c r="C19" s="71" t="s">
        <v>302</v>
      </c>
      <c r="D19" s="7" t="s">
        <v>317</v>
      </c>
      <c r="E19" s="92">
        <v>400</v>
      </c>
      <c r="F19" s="90"/>
      <c r="G19" s="91">
        <v>400</v>
      </c>
    </row>
    <row r="20" spans="1:7" s="10" customFormat="1" ht="40.5" customHeight="1">
      <c r="A20" s="13">
        <v>751</v>
      </c>
      <c r="B20" s="13"/>
      <c r="C20" s="13"/>
      <c r="D20" s="14" t="s">
        <v>20</v>
      </c>
      <c r="E20" s="65"/>
      <c r="F20" s="65"/>
      <c r="G20" s="44">
        <v>1000</v>
      </c>
    </row>
    <row r="21" spans="1:7" s="10" customFormat="1" ht="56.25" customHeight="1">
      <c r="A21" s="8">
        <v>756</v>
      </c>
      <c r="B21" s="8"/>
      <c r="C21" s="8"/>
      <c r="D21" s="9" t="s">
        <v>19</v>
      </c>
      <c r="E21" s="68">
        <v>1593</v>
      </c>
      <c r="F21" s="68">
        <v>1237</v>
      </c>
      <c r="G21" s="18">
        <v>5779382</v>
      </c>
    </row>
    <row r="22" spans="1:7" s="10" customFormat="1" ht="54" customHeight="1">
      <c r="A22" s="8"/>
      <c r="B22" s="71" t="s">
        <v>146</v>
      </c>
      <c r="C22" s="71"/>
      <c r="D22" s="7" t="s">
        <v>147</v>
      </c>
      <c r="E22" s="92">
        <v>100</v>
      </c>
      <c r="F22" s="92">
        <v>100</v>
      </c>
      <c r="G22" s="91">
        <v>1015390</v>
      </c>
    </row>
    <row r="23" spans="1:7" s="10" customFormat="1" ht="17.25" customHeight="1">
      <c r="A23" s="8"/>
      <c r="B23" s="71"/>
      <c r="C23" s="71" t="s">
        <v>303</v>
      </c>
      <c r="D23" s="7" t="s">
        <v>304</v>
      </c>
      <c r="E23" s="92"/>
      <c r="F23" s="119">
        <v>100</v>
      </c>
      <c r="G23" s="91">
        <v>0</v>
      </c>
    </row>
    <row r="24" spans="1:7" s="10" customFormat="1" ht="28.5" customHeight="1">
      <c r="A24" s="8"/>
      <c r="B24" s="71"/>
      <c r="C24" s="71" t="s">
        <v>144</v>
      </c>
      <c r="D24" s="7" t="s">
        <v>145</v>
      </c>
      <c r="E24" s="92">
        <v>100</v>
      </c>
      <c r="F24" s="92"/>
      <c r="G24" s="91">
        <v>500</v>
      </c>
    </row>
    <row r="25" spans="1:7" s="10" customFormat="1" ht="51.75" customHeight="1">
      <c r="A25" s="8"/>
      <c r="B25" s="71" t="s">
        <v>148</v>
      </c>
      <c r="C25" s="71"/>
      <c r="D25" s="7" t="s">
        <v>149</v>
      </c>
      <c r="E25" s="92">
        <v>1356</v>
      </c>
      <c r="F25" s="92">
        <v>1000</v>
      </c>
      <c r="G25" s="91">
        <v>1375923</v>
      </c>
    </row>
    <row r="26" spans="1:7" s="10" customFormat="1" ht="17.25" customHeight="1">
      <c r="A26" s="8"/>
      <c r="B26" s="71"/>
      <c r="C26" s="71" t="s">
        <v>305</v>
      </c>
      <c r="D26" s="7" t="s">
        <v>306</v>
      </c>
      <c r="E26" s="92">
        <v>1356</v>
      </c>
      <c r="F26" s="92"/>
      <c r="G26" s="91">
        <v>995906</v>
      </c>
    </row>
    <row r="27" spans="1:7" s="10" customFormat="1" ht="17.25" customHeight="1">
      <c r="A27" s="8"/>
      <c r="B27" s="71"/>
      <c r="C27" s="71" t="s">
        <v>307</v>
      </c>
      <c r="D27" s="7" t="s">
        <v>308</v>
      </c>
      <c r="E27" s="92"/>
      <c r="F27" s="92">
        <v>1000</v>
      </c>
      <c r="G27" s="91">
        <v>5500</v>
      </c>
    </row>
    <row r="28" spans="1:7" s="10" customFormat="1" ht="25.5" customHeight="1">
      <c r="A28" s="8"/>
      <c r="B28" s="71" t="s">
        <v>309</v>
      </c>
      <c r="C28" s="71"/>
      <c r="D28" s="7" t="s">
        <v>310</v>
      </c>
      <c r="E28" s="92">
        <v>137</v>
      </c>
      <c r="F28" s="92">
        <v>137</v>
      </c>
      <c r="G28" s="207">
        <v>607200</v>
      </c>
    </row>
    <row r="29" spans="1:7" s="10" customFormat="1" ht="17.25" customHeight="1">
      <c r="A29" s="8"/>
      <c r="B29" s="71"/>
      <c r="C29" s="71" t="s">
        <v>311</v>
      </c>
      <c r="D29" s="7" t="s">
        <v>312</v>
      </c>
      <c r="E29" s="92"/>
      <c r="F29" s="92">
        <v>137</v>
      </c>
      <c r="G29" s="207">
        <v>63</v>
      </c>
    </row>
    <row r="30" spans="1:7" s="10" customFormat="1" ht="17.25" customHeight="1">
      <c r="A30" s="8"/>
      <c r="B30" s="71"/>
      <c r="C30" s="71" t="s">
        <v>346</v>
      </c>
      <c r="D30" s="7" t="s">
        <v>313</v>
      </c>
      <c r="E30" s="92">
        <v>137</v>
      </c>
      <c r="F30" s="92"/>
      <c r="G30" s="91">
        <v>2137</v>
      </c>
    </row>
    <row r="31" spans="1:7" s="10" customFormat="1" ht="18" customHeight="1">
      <c r="A31" s="13">
        <v>758</v>
      </c>
      <c r="B31" s="13"/>
      <c r="C31" s="13"/>
      <c r="D31" s="14" t="s">
        <v>11</v>
      </c>
      <c r="E31" s="67"/>
      <c r="F31" s="67"/>
      <c r="G31" s="17">
        <v>3386357</v>
      </c>
    </row>
    <row r="32" spans="1:7" s="10" customFormat="1" ht="18" customHeight="1">
      <c r="A32" s="8">
        <v>801</v>
      </c>
      <c r="B32" s="8"/>
      <c r="C32" s="8"/>
      <c r="D32" s="9" t="s">
        <v>12</v>
      </c>
      <c r="E32" s="68">
        <v>4436</v>
      </c>
      <c r="F32" s="68">
        <v>40150</v>
      </c>
      <c r="G32" s="18">
        <v>282252</v>
      </c>
    </row>
    <row r="33" spans="1:7" s="10" customFormat="1" ht="18" customHeight="1">
      <c r="A33" s="13"/>
      <c r="B33" s="122" t="s">
        <v>314</v>
      </c>
      <c r="C33" s="122"/>
      <c r="D33" s="7" t="s">
        <v>132</v>
      </c>
      <c r="E33" s="115">
        <v>4436</v>
      </c>
      <c r="F33" s="115">
        <v>40150</v>
      </c>
      <c r="G33" s="117">
        <v>223382</v>
      </c>
    </row>
    <row r="34" spans="1:7" s="10" customFormat="1" ht="17.25" customHeight="1">
      <c r="A34" s="13"/>
      <c r="B34" s="122"/>
      <c r="C34" s="122" t="s">
        <v>153</v>
      </c>
      <c r="D34" s="7" t="s">
        <v>154</v>
      </c>
      <c r="E34" s="115"/>
      <c r="F34" s="115">
        <v>40150</v>
      </c>
      <c r="G34" s="117">
        <v>170800</v>
      </c>
    </row>
    <row r="35" spans="1:7" s="10" customFormat="1" ht="17.25" customHeight="1">
      <c r="A35" s="13"/>
      <c r="B35" s="122"/>
      <c r="C35" s="122" t="s">
        <v>315</v>
      </c>
      <c r="D35" s="7" t="s">
        <v>316</v>
      </c>
      <c r="E35" s="115">
        <v>150</v>
      </c>
      <c r="F35" s="115"/>
      <c r="G35" s="117">
        <v>150</v>
      </c>
    </row>
    <row r="36" spans="1:7" s="10" customFormat="1" ht="43.5" customHeight="1">
      <c r="A36" s="13"/>
      <c r="B36" s="122"/>
      <c r="C36" s="11" t="s">
        <v>151</v>
      </c>
      <c r="D36" s="7" t="s">
        <v>152</v>
      </c>
      <c r="E36" s="115">
        <v>4286</v>
      </c>
      <c r="F36" s="115"/>
      <c r="G36" s="117">
        <v>51432</v>
      </c>
    </row>
    <row r="37" spans="1:7" s="10" customFormat="1" ht="18" customHeight="1">
      <c r="A37" s="13" t="s">
        <v>17</v>
      </c>
      <c r="B37" s="13"/>
      <c r="C37" s="13"/>
      <c r="D37" s="14" t="s">
        <v>18</v>
      </c>
      <c r="E37" s="67"/>
      <c r="F37" s="67"/>
      <c r="G37" s="17">
        <v>3345257</v>
      </c>
    </row>
    <row r="38" spans="1:7" s="10" customFormat="1" ht="26.25" customHeight="1">
      <c r="A38" s="8" t="s">
        <v>129</v>
      </c>
      <c r="B38" s="8"/>
      <c r="C38" s="8"/>
      <c r="D38" s="9" t="s">
        <v>130</v>
      </c>
      <c r="E38" s="68"/>
      <c r="F38" s="9"/>
      <c r="G38" s="18">
        <v>173660</v>
      </c>
    </row>
    <row r="39" spans="1:7" s="10" customFormat="1" ht="18" customHeight="1">
      <c r="A39" s="58" t="s">
        <v>57</v>
      </c>
      <c r="B39" s="58"/>
      <c r="C39" s="58"/>
      <c r="D39" s="59" t="s">
        <v>13</v>
      </c>
      <c r="E39" s="69"/>
      <c r="F39" s="130"/>
      <c r="G39" s="123">
        <v>137345</v>
      </c>
    </row>
    <row r="40" spans="1:7" s="10" customFormat="1" ht="29.25" customHeight="1">
      <c r="A40" s="8">
        <v>900</v>
      </c>
      <c r="B40" s="8"/>
      <c r="C40" s="8"/>
      <c r="D40" s="9" t="s">
        <v>14</v>
      </c>
      <c r="E40" s="68"/>
      <c r="F40" s="9"/>
      <c r="G40" s="22">
        <v>31525</v>
      </c>
    </row>
    <row r="41" spans="1:7" s="10" customFormat="1" ht="28.5" customHeight="1">
      <c r="A41" s="13">
        <v>921</v>
      </c>
      <c r="B41" s="13"/>
      <c r="C41" s="13"/>
      <c r="D41" s="14" t="s">
        <v>15</v>
      </c>
      <c r="E41" s="67"/>
      <c r="F41" s="14"/>
      <c r="G41" s="17">
        <v>54000</v>
      </c>
    </row>
    <row r="42" spans="1:7" s="10" customFormat="1" ht="18" customHeight="1">
      <c r="A42" s="58" t="s">
        <v>58</v>
      </c>
      <c r="B42" s="11"/>
      <c r="C42" s="11"/>
      <c r="D42" s="31" t="s">
        <v>16</v>
      </c>
      <c r="E42" s="69"/>
      <c r="F42" s="66"/>
      <c r="G42" s="20">
        <v>672100</v>
      </c>
    </row>
    <row r="43" spans="1:7" s="54" customFormat="1" ht="21.75" customHeight="1">
      <c r="A43" s="257" t="s">
        <v>3</v>
      </c>
      <c r="B43" s="258"/>
      <c r="C43" s="258"/>
      <c r="D43" s="259"/>
      <c r="E43" s="70">
        <f>SUM(E42,E41,E40,E39,E38,E37,E32,E31,E21,E16,E15,E11,E8,E7)</f>
        <v>30943</v>
      </c>
      <c r="F43" s="70">
        <f>SUM(F42,F41,F40,F39,F38,F37,F32,F31,F21,F16,F15,F11,F8,F7)</f>
        <v>49887</v>
      </c>
      <c r="G43" s="70">
        <f>SUM(G42,G41,G40,G39,G38,G37,G32,G31,G21,G16,G15,G11,G8,G7,G20)</f>
        <v>14580000</v>
      </c>
    </row>
    <row r="44" spans="1:7" ht="12.75">
      <c r="A44" s="6"/>
      <c r="B44" s="5"/>
      <c r="C44" s="5"/>
      <c r="D44" s="63" t="s">
        <v>26</v>
      </c>
      <c r="E44" s="63"/>
      <c r="F44" s="63"/>
      <c r="G44" s="5"/>
    </row>
    <row r="45" spans="1:7" ht="12.75">
      <c r="A45" s="28"/>
      <c r="B45" s="28"/>
      <c r="C45" s="28"/>
      <c r="D45" s="64" t="s">
        <v>60</v>
      </c>
      <c r="E45" s="118"/>
      <c r="F45" s="64"/>
      <c r="G45" s="62">
        <v>815900</v>
      </c>
    </row>
    <row r="46" spans="1:7" ht="12.75">
      <c r="A46" s="28"/>
      <c r="B46" s="28"/>
      <c r="C46" s="28"/>
      <c r="D46" s="64" t="s">
        <v>61</v>
      </c>
      <c r="E46" s="64"/>
      <c r="F46" s="64"/>
      <c r="G46" s="62">
        <f>G43-G45</f>
        <v>13764100</v>
      </c>
    </row>
  </sheetData>
  <sheetProtection/>
  <mergeCells count="9">
    <mergeCell ref="A1:G1"/>
    <mergeCell ref="A43:D43"/>
    <mergeCell ref="A4:A5"/>
    <mergeCell ref="B4:B5"/>
    <mergeCell ref="C4:C5"/>
    <mergeCell ref="D4:D5"/>
    <mergeCell ref="G4:G5"/>
    <mergeCell ref="E4:E5"/>
    <mergeCell ref="F4:F5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77" r:id="rId1"/>
  <headerFooter alignWithMargins="0">
    <oddHeader>&amp;R&amp;"Arial,Pogrubiony"&amp;12Załącznik Nr 1 &amp;"Arial,Normalny"do uchwały Nr XIX/111/2008 Rady  Miasta Radziejów z dnia 30 grudnia 2008 roku&amp;11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B1">
      <pane ySplit="5" topLeftCell="BM6" activePane="bottomLeft" state="frozen"/>
      <selection pane="topLeft" activeCell="A1" sqref="A1"/>
      <selection pane="bottomLeft" activeCell="K58" sqref="K58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8.140625" style="0" customWidth="1"/>
    <col min="4" max="4" width="40.28125" style="0" customWidth="1"/>
    <col min="5" max="5" width="10.421875" style="0" customWidth="1"/>
    <col min="6" max="6" width="10.28125" style="0" customWidth="1"/>
    <col min="7" max="8" width="10.140625" style="0" bestFit="1" customWidth="1"/>
    <col min="10" max="10" width="10.00390625" style="0" customWidth="1"/>
    <col min="11" max="11" width="8.57421875" style="0" customWidth="1"/>
    <col min="13" max="13" width="9.7109375" style="0" customWidth="1"/>
    <col min="14" max="14" width="10.7109375" style="0" customWidth="1"/>
  </cols>
  <sheetData>
    <row r="1" spans="1:14" ht="18">
      <c r="A1" s="271" t="s">
        <v>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12.75">
      <c r="A2" s="24"/>
      <c r="B2" s="24"/>
      <c r="C2" s="24"/>
      <c r="D2" s="24"/>
      <c r="E2" s="24"/>
      <c r="F2" s="24"/>
      <c r="G2" s="24"/>
      <c r="H2" s="24"/>
      <c r="I2" s="23"/>
      <c r="J2" s="25"/>
      <c r="K2" s="25"/>
      <c r="L2" s="25"/>
      <c r="M2" s="25"/>
      <c r="N2" s="26" t="s">
        <v>2</v>
      </c>
    </row>
    <row r="3" spans="1:14" ht="12.75">
      <c r="A3" s="268" t="s">
        <v>0</v>
      </c>
      <c r="B3" s="268" t="s">
        <v>21</v>
      </c>
      <c r="C3" s="268" t="s">
        <v>22</v>
      </c>
      <c r="D3" s="268" t="s">
        <v>23</v>
      </c>
      <c r="E3" s="265" t="s">
        <v>62</v>
      </c>
      <c r="F3" s="265" t="s">
        <v>63</v>
      </c>
      <c r="G3" s="268" t="s">
        <v>64</v>
      </c>
      <c r="H3" s="268" t="s">
        <v>24</v>
      </c>
      <c r="I3" s="268"/>
      <c r="J3" s="268"/>
      <c r="K3" s="268"/>
      <c r="L3" s="268"/>
      <c r="M3" s="268"/>
      <c r="N3" s="268"/>
    </row>
    <row r="4" spans="1:14" ht="12.75">
      <c r="A4" s="268"/>
      <c r="B4" s="268"/>
      <c r="C4" s="268"/>
      <c r="D4" s="268"/>
      <c r="E4" s="266"/>
      <c r="F4" s="266"/>
      <c r="G4" s="268"/>
      <c r="H4" s="268" t="s">
        <v>25</v>
      </c>
      <c r="I4" s="265" t="s">
        <v>26</v>
      </c>
      <c r="J4" s="265"/>
      <c r="K4" s="265"/>
      <c r="L4" s="265"/>
      <c r="M4" s="269"/>
      <c r="N4" s="268" t="s">
        <v>27</v>
      </c>
    </row>
    <row r="5" spans="1:29" s="28" customFormat="1" ht="66.75" customHeight="1">
      <c r="A5" s="268"/>
      <c r="B5" s="268"/>
      <c r="C5" s="268"/>
      <c r="D5" s="268"/>
      <c r="E5" s="267"/>
      <c r="F5" s="267"/>
      <c r="G5" s="268"/>
      <c r="H5" s="268"/>
      <c r="I5" s="80" t="s">
        <v>28</v>
      </c>
      <c r="J5" s="80" t="s">
        <v>29</v>
      </c>
      <c r="K5" s="80" t="s">
        <v>30</v>
      </c>
      <c r="L5" s="80" t="s">
        <v>31</v>
      </c>
      <c r="M5" s="205" t="s">
        <v>32</v>
      </c>
      <c r="N5" s="268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s="28" customFormat="1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s="33" customFormat="1" ht="16.5" customHeight="1">
      <c r="A7" s="21" t="s">
        <v>34</v>
      </c>
      <c r="B7" s="21"/>
      <c r="C7" s="41"/>
      <c r="D7" s="31" t="s">
        <v>35</v>
      </c>
      <c r="E7" s="31"/>
      <c r="F7" s="31"/>
      <c r="G7" s="20">
        <v>11836</v>
      </c>
      <c r="H7" s="20">
        <v>11836</v>
      </c>
      <c r="I7" s="32">
        <v>0</v>
      </c>
      <c r="J7" s="32">
        <v>0</v>
      </c>
      <c r="K7" s="32">
        <v>600</v>
      </c>
      <c r="L7" s="32">
        <v>0</v>
      </c>
      <c r="M7" s="45">
        <v>0</v>
      </c>
      <c r="N7" s="32">
        <v>0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s="20" customFormat="1" ht="16.5" customHeight="1">
      <c r="A8" s="58" t="s">
        <v>65</v>
      </c>
      <c r="B8" s="38"/>
      <c r="C8" s="42"/>
      <c r="D8" s="35" t="s">
        <v>66</v>
      </c>
      <c r="E8" s="35"/>
      <c r="F8" s="35"/>
      <c r="G8" s="20">
        <v>5355</v>
      </c>
      <c r="H8" s="20">
        <v>5355</v>
      </c>
      <c r="I8" s="32">
        <v>2000</v>
      </c>
      <c r="J8" s="32">
        <v>355</v>
      </c>
      <c r="K8" s="32">
        <v>0</v>
      </c>
      <c r="L8" s="32">
        <v>0</v>
      </c>
      <c r="M8" s="45">
        <v>0</v>
      </c>
      <c r="N8" s="32">
        <v>0</v>
      </c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s="33" customFormat="1" ht="16.5" customHeight="1">
      <c r="A9" s="21">
        <v>600</v>
      </c>
      <c r="B9" s="21"/>
      <c r="C9" s="41"/>
      <c r="D9" s="31" t="s">
        <v>6</v>
      </c>
      <c r="E9" s="31"/>
      <c r="F9" s="31">
        <v>11327</v>
      </c>
      <c r="G9" s="22">
        <v>531473</v>
      </c>
      <c r="H9" s="22">
        <v>371628</v>
      </c>
      <c r="I9" s="22">
        <v>6000</v>
      </c>
      <c r="J9" s="22">
        <v>0</v>
      </c>
      <c r="K9" s="22">
        <v>65000</v>
      </c>
      <c r="L9" s="22">
        <v>0</v>
      </c>
      <c r="M9" s="22">
        <v>0</v>
      </c>
      <c r="N9" s="22">
        <v>159845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s="33" customFormat="1" ht="16.5" customHeight="1">
      <c r="A10" s="37"/>
      <c r="B10" s="40">
        <v>60016</v>
      </c>
      <c r="C10" s="40"/>
      <c r="D10" s="34" t="s">
        <v>7</v>
      </c>
      <c r="E10" s="34"/>
      <c r="F10" s="34">
        <v>11327</v>
      </c>
      <c r="G10" s="12">
        <v>436473</v>
      </c>
      <c r="H10" s="12">
        <v>276628</v>
      </c>
      <c r="I10" s="12">
        <v>6000</v>
      </c>
      <c r="J10" s="12">
        <v>0</v>
      </c>
      <c r="K10" s="12">
        <v>0</v>
      </c>
      <c r="L10" s="12">
        <v>0</v>
      </c>
      <c r="M10" s="12">
        <v>0</v>
      </c>
      <c r="N10" s="12">
        <v>159845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s="33" customFormat="1" ht="12.75">
      <c r="A11" s="37"/>
      <c r="B11" s="40"/>
      <c r="C11" s="40">
        <v>6050</v>
      </c>
      <c r="D11" s="34" t="s">
        <v>286</v>
      </c>
      <c r="E11" s="34"/>
      <c r="F11" s="34">
        <v>11327</v>
      </c>
      <c r="G11" s="12">
        <v>159845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47">
        <v>0</v>
      </c>
      <c r="N11" s="12">
        <v>159845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s="33" customFormat="1" ht="16.5" customHeight="1">
      <c r="A12" s="21">
        <v>700</v>
      </c>
      <c r="B12" s="21"/>
      <c r="C12" s="41"/>
      <c r="D12" s="31" t="s">
        <v>8</v>
      </c>
      <c r="E12" s="31">
        <v>1975</v>
      </c>
      <c r="F12" s="31"/>
      <c r="G12" s="22">
        <v>282935</v>
      </c>
      <c r="H12" s="32">
        <v>217755</v>
      </c>
      <c r="I12" s="32">
        <v>22000</v>
      </c>
      <c r="J12" s="32">
        <v>270</v>
      </c>
      <c r="K12" s="32">
        <v>0</v>
      </c>
      <c r="L12" s="32">
        <v>0</v>
      </c>
      <c r="M12" s="45">
        <v>0</v>
      </c>
      <c r="N12" s="32">
        <v>65180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s="124" customFormat="1" ht="16.5" customHeight="1">
      <c r="A13" s="39"/>
      <c r="B13" s="43">
        <v>70005</v>
      </c>
      <c r="C13" s="43"/>
      <c r="D13" s="36" t="s">
        <v>140</v>
      </c>
      <c r="E13" s="36">
        <v>1975</v>
      </c>
      <c r="F13" s="36"/>
      <c r="G13" s="19">
        <v>254205</v>
      </c>
      <c r="H13" s="30">
        <v>214205</v>
      </c>
      <c r="I13" s="30">
        <v>22000</v>
      </c>
      <c r="J13" s="30">
        <v>270</v>
      </c>
      <c r="K13" s="30">
        <v>0</v>
      </c>
      <c r="L13" s="30">
        <v>0</v>
      </c>
      <c r="M13" s="46">
        <v>0</v>
      </c>
      <c r="N13" s="30">
        <v>40000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</row>
    <row r="14" spans="1:29" s="124" customFormat="1" ht="16.5" customHeight="1">
      <c r="A14" s="39"/>
      <c r="B14" s="43"/>
      <c r="C14" s="43">
        <v>4300</v>
      </c>
      <c r="D14" s="36" t="s">
        <v>39</v>
      </c>
      <c r="E14" s="36">
        <v>1975</v>
      </c>
      <c r="F14" s="36"/>
      <c r="G14" s="19">
        <v>58475</v>
      </c>
      <c r="H14" s="30">
        <v>58475</v>
      </c>
      <c r="I14" s="30">
        <v>0</v>
      </c>
      <c r="J14" s="30">
        <v>0</v>
      </c>
      <c r="K14" s="30">
        <v>0</v>
      </c>
      <c r="L14" s="30">
        <v>0</v>
      </c>
      <c r="M14" s="46">
        <v>0</v>
      </c>
      <c r="N14" s="30">
        <v>0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</row>
    <row r="15" spans="1:29" s="61" customFormat="1" ht="15.75" customHeight="1">
      <c r="A15" s="38">
        <v>710</v>
      </c>
      <c r="B15" s="42"/>
      <c r="C15" s="42"/>
      <c r="D15" s="35" t="s">
        <v>59</v>
      </c>
      <c r="E15" s="35"/>
      <c r="F15" s="35">
        <v>7500</v>
      </c>
      <c r="G15" s="20">
        <v>23000</v>
      </c>
      <c r="H15" s="32">
        <v>23000</v>
      </c>
      <c r="I15" s="32">
        <v>1000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s="124" customFormat="1" ht="15.75" customHeight="1">
      <c r="A16" s="39"/>
      <c r="B16" s="43">
        <v>71004</v>
      </c>
      <c r="C16" s="43"/>
      <c r="D16" s="34" t="s">
        <v>133</v>
      </c>
      <c r="E16" s="36"/>
      <c r="F16" s="36">
        <v>7500</v>
      </c>
      <c r="G16" s="19">
        <v>23000</v>
      </c>
      <c r="H16" s="30">
        <v>23000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s="124" customFormat="1" ht="15.75" customHeight="1">
      <c r="A17" s="39"/>
      <c r="B17" s="43"/>
      <c r="C17" s="40">
        <v>4300</v>
      </c>
      <c r="D17" s="34" t="s">
        <v>39</v>
      </c>
      <c r="E17" s="36"/>
      <c r="F17" s="36">
        <v>7500</v>
      </c>
      <c r="G17" s="19">
        <v>20000</v>
      </c>
      <c r="H17" s="30">
        <v>20000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1:29" s="33" customFormat="1" ht="16.5" customHeight="1">
      <c r="A18" s="21">
        <v>750</v>
      </c>
      <c r="B18" s="41"/>
      <c r="C18" s="41"/>
      <c r="D18" s="31" t="s">
        <v>10</v>
      </c>
      <c r="E18" s="31">
        <v>5060</v>
      </c>
      <c r="F18" s="31">
        <v>5060</v>
      </c>
      <c r="G18" s="31">
        <v>1608576</v>
      </c>
      <c r="H18" s="31">
        <v>1559576</v>
      </c>
      <c r="I18" s="31">
        <v>822870</v>
      </c>
      <c r="J18" s="31">
        <v>141241</v>
      </c>
      <c r="K18" s="31">
        <v>5209</v>
      </c>
      <c r="L18" s="31">
        <v>0</v>
      </c>
      <c r="M18" s="31">
        <v>0</v>
      </c>
      <c r="N18" s="31">
        <v>49000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43" s="245" customFormat="1" ht="16.5" customHeight="1">
      <c r="A19" s="241"/>
      <c r="B19" s="242">
        <v>75022</v>
      </c>
      <c r="C19" s="242"/>
      <c r="D19" s="243" t="s">
        <v>374</v>
      </c>
      <c r="E19" s="243">
        <v>700</v>
      </c>
      <c r="F19" s="243">
        <v>700</v>
      </c>
      <c r="G19" s="243">
        <v>49425</v>
      </c>
      <c r="H19" s="243">
        <v>49425</v>
      </c>
      <c r="I19" s="243">
        <v>0</v>
      </c>
      <c r="J19" s="243">
        <v>0</v>
      </c>
      <c r="K19" s="243">
        <v>0</v>
      </c>
      <c r="L19" s="243">
        <v>0</v>
      </c>
      <c r="M19" s="244">
        <v>0</v>
      </c>
      <c r="N19" s="36">
        <v>0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</row>
    <row r="20" spans="1:43" s="245" customFormat="1" ht="16.5" customHeight="1">
      <c r="A20" s="241"/>
      <c r="B20" s="242"/>
      <c r="C20" s="242">
        <v>3030</v>
      </c>
      <c r="D20" s="243" t="s">
        <v>319</v>
      </c>
      <c r="E20" s="243">
        <v>500</v>
      </c>
      <c r="F20" s="243"/>
      <c r="G20" s="243">
        <v>46375</v>
      </c>
      <c r="H20" s="243">
        <v>46375</v>
      </c>
      <c r="I20" s="243">
        <v>0</v>
      </c>
      <c r="J20" s="243">
        <v>0</v>
      </c>
      <c r="K20" s="243">
        <v>0</v>
      </c>
      <c r="L20" s="243">
        <v>0</v>
      </c>
      <c r="M20" s="244">
        <v>0</v>
      </c>
      <c r="N20" s="36">
        <v>0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</row>
    <row r="21" spans="1:43" s="245" customFormat="1" ht="16.5" customHeight="1">
      <c r="A21" s="241"/>
      <c r="B21" s="242"/>
      <c r="C21" s="242">
        <v>4210</v>
      </c>
      <c r="D21" s="243" t="s">
        <v>38</v>
      </c>
      <c r="E21" s="243">
        <v>200</v>
      </c>
      <c r="F21" s="243"/>
      <c r="G21" s="243">
        <v>1600</v>
      </c>
      <c r="H21" s="243">
        <v>1600</v>
      </c>
      <c r="I21" s="243">
        <v>0</v>
      </c>
      <c r="J21" s="243">
        <v>0</v>
      </c>
      <c r="K21" s="243">
        <v>0</v>
      </c>
      <c r="L21" s="243">
        <v>0</v>
      </c>
      <c r="M21" s="244">
        <v>0</v>
      </c>
      <c r="N21" s="36">
        <v>0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</row>
    <row r="22" spans="1:43" s="245" customFormat="1" ht="16.5" customHeight="1">
      <c r="A22" s="241"/>
      <c r="B22" s="242"/>
      <c r="C22" s="242">
        <v>4300</v>
      </c>
      <c r="D22" s="243" t="s">
        <v>39</v>
      </c>
      <c r="E22" s="243"/>
      <c r="F22" s="243">
        <v>450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4">
        <v>0</v>
      </c>
      <c r="N22" s="36">
        <v>0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</row>
    <row r="23" spans="1:43" s="245" customFormat="1" ht="27.75" customHeight="1">
      <c r="A23" s="241"/>
      <c r="B23" s="242"/>
      <c r="C23" s="242">
        <v>4360</v>
      </c>
      <c r="D23" s="243" t="s">
        <v>375</v>
      </c>
      <c r="E23" s="243"/>
      <c r="F23" s="243">
        <v>250</v>
      </c>
      <c r="G23" s="243">
        <v>950</v>
      </c>
      <c r="H23" s="243">
        <v>950</v>
      </c>
      <c r="I23" s="243">
        <v>0</v>
      </c>
      <c r="J23" s="243">
        <v>0</v>
      </c>
      <c r="K23" s="243">
        <v>0</v>
      </c>
      <c r="L23" s="243">
        <v>0</v>
      </c>
      <c r="M23" s="244">
        <v>0</v>
      </c>
      <c r="N23" s="36">
        <v>0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</row>
    <row r="24" spans="1:43" s="245" customFormat="1" ht="27.75" customHeight="1">
      <c r="A24" s="241"/>
      <c r="B24" s="242">
        <v>75023</v>
      </c>
      <c r="C24" s="242"/>
      <c r="D24" s="243" t="s">
        <v>376</v>
      </c>
      <c r="E24" s="243">
        <v>860</v>
      </c>
      <c r="F24" s="243">
        <v>860</v>
      </c>
      <c r="G24" s="243">
        <v>1408526</v>
      </c>
      <c r="H24" s="243">
        <v>1359526</v>
      </c>
      <c r="I24" s="243">
        <v>756400</v>
      </c>
      <c r="J24" s="243">
        <v>129709</v>
      </c>
      <c r="K24" s="243">
        <v>0</v>
      </c>
      <c r="L24" s="243">
        <v>0</v>
      </c>
      <c r="M24" s="244">
        <v>0</v>
      </c>
      <c r="N24" s="36">
        <v>49000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</row>
    <row r="25" spans="1:43" s="245" customFormat="1" ht="16.5" customHeight="1">
      <c r="A25" s="241"/>
      <c r="B25" s="242"/>
      <c r="C25" s="242">
        <v>4120</v>
      </c>
      <c r="D25" s="243" t="s">
        <v>40</v>
      </c>
      <c r="E25" s="243">
        <v>1</v>
      </c>
      <c r="F25" s="243"/>
      <c r="G25" s="243">
        <v>18083</v>
      </c>
      <c r="H25" s="243">
        <v>18083</v>
      </c>
      <c r="I25" s="243">
        <v>0</v>
      </c>
      <c r="J25" s="243">
        <v>18083</v>
      </c>
      <c r="K25" s="243">
        <v>0</v>
      </c>
      <c r="L25" s="243">
        <v>0</v>
      </c>
      <c r="M25" s="244">
        <v>0</v>
      </c>
      <c r="N25" s="36">
        <v>0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</row>
    <row r="26" spans="1:43" s="245" customFormat="1" ht="16.5" customHeight="1">
      <c r="A26" s="241"/>
      <c r="B26" s="242"/>
      <c r="C26" s="242">
        <v>4280</v>
      </c>
      <c r="D26" s="243" t="s">
        <v>131</v>
      </c>
      <c r="E26" s="243"/>
      <c r="F26" s="243">
        <v>200</v>
      </c>
      <c r="G26" s="243">
        <v>860</v>
      </c>
      <c r="H26" s="243">
        <v>860</v>
      </c>
      <c r="I26" s="243">
        <v>0</v>
      </c>
      <c r="J26" s="243">
        <v>0</v>
      </c>
      <c r="K26" s="243">
        <v>0</v>
      </c>
      <c r="L26" s="243">
        <v>0</v>
      </c>
      <c r="M26" s="244">
        <v>0</v>
      </c>
      <c r="N26" s="36">
        <v>0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</row>
    <row r="27" spans="1:43" s="245" customFormat="1" ht="16.5" customHeight="1">
      <c r="A27" s="241"/>
      <c r="B27" s="242"/>
      <c r="C27" s="242">
        <v>4300</v>
      </c>
      <c r="D27" s="243" t="s">
        <v>39</v>
      </c>
      <c r="E27" s="243">
        <v>850</v>
      </c>
      <c r="F27" s="243"/>
      <c r="G27" s="243">
        <v>55850</v>
      </c>
      <c r="H27" s="243">
        <v>55850</v>
      </c>
      <c r="I27" s="243">
        <v>0</v>
      </c>
      <c r="J27" s="243">
        <v>0</v>
      </c>
      <c r="K27" s="243">
        <v>0</v>
      </c>
      <c r="L27" s="243">
        <v>0</v>
      </c>
      <c r="M27" s="244">
        <v>0</v>
      </c>
      <c r="N27" s="36">
        <v>0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</row>
    <row r="28" spans="1:43" s="245" customFormat="1" ht="26.25" customHeight="1">
      <c r="A28" s="241"/>
      <c r="B28" s="242"/>
      <c r="C28" s="242">
        <v>4370</v>
      </c>
      <c r="D28" s="243" t="s">
        <v>377</v>
      </c>
      <c r="E28" s="243"/>
      <c r="F28" s="243">
        <v>360</v>
      </c>
      <c r="G28" s="243">
        <v>7390</v>
      </c>
      <c r="H28" s="243">
        <v>7390</v>
      </c>
      <c r="I28" s="243">
        <v>0</v>
      </c>
      <c r="J28" s="243">
        <v>0</v>
      </c>
      <c r="K28" s="243">
        <v>0</v>
      </c>
      <c r="L28" s="243">
        <v>0</v>
      </c>
      <c r="M28" s="244">
        <v>0</v>
      </c>
      <c r="N28" s="36">
        <v>0</v>
      </c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</row>
    <row r="29" spans="1:43" s="245" customFormat="1" ht="26.25" customHeight="1">
      <c r="A29" s="241"/>
      <c r="B29" s="242"/>
      <c r="C29" s="242">
        <v>4390</v>
      </c>
      <c r="D29" s="243" t="s">
        <v>378</v>
      </c>
      <c r="E29" s="243"/>
      <c r="F29" s="243">
        <v>300</v>
      </c>
      <c r="G29" s="243">
        <v>400</v>
      </c>
      <c r="H29" s="243">
        <v>400</v>
      </c>
      <c r="I29" s="243">
        <v>0</v>
      </c>
      <c r="J29" s="243">
        <v>0</v>
      </c>
      <c r="K29" s="243">
        <v>0</v>
      </c>
      <c r="L29" s="243">
        <v>0</v>
      </c>
      <c r="M29" s="244">
        <v>0</v>
      </c>
      <c r="N29" s="36">
        <v>0</v>
      </c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</row>
    <row r="30" spans="1:43" s="245" customFormat="1" ht="16.5" customHeight="1">
      <c r="A30" s="241"/>
      <c r="B30" s="242"/>
      <c r="C30" s="242">
        <v>4410</v>
      </c>
      <c r="D30" s="243" t="s">
        <v>385</v>
      </c>
      <c r="E30" s="243">
        <v>9</v>
      </c>
      <c r="F30" s="243"/>
      <c r="G30" s="243">
        <v>12809</v>
      </c>
      <c r="H30" s="243">
        <v>12809</v>
      </c>
      <c r="I30" s="243">
        <v>0</v>
      </c>
      <c r="J30" s="243">
        <v>0</v>
      </c>
      <c r="K30" s="243">
        <v>0</v>
      </c>
      <c r="L30" s="243">
        <v>0</v>
      </c>
      <c r="M30" s="244">
        <v>0</v>
      </c>
      <c r="N30" s="36">
        <v>0</v>
      </c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</row>
    <row r="31" spans="1:43" s="245" customFormat="1" ht="26.25" customHeight="1">
      <c r="A31" s="241"/>
      <c r="B31" s="242">
        <v>75075</v>
      </c>
      <c r="C31" s="242"/>
      <c r="D31" s="243" t="s">
        <v>379</v>
      </c>
      <c r="E31" s="243">
        <v>3500</v>
      </c>
      <c r="F31" s="243">
        <v>3500</v>
      </c>
      <c r="G31" s="243">
        <v>16000</v>
      </c>
      <c r="H31" s="243">
        <v>16000</v>
      </c>
      <c r="I31" s="243">
        <v>0</v>
      </c>
      <c r="J31" s="243">
        <v>0</v>
      </c>
      <c r="K31" s="243">
        <v>0</v>
      </c>
      <c r="L31" s="243">
        <v>0</v>
      </c>
      <c r="M31" s="244">
        <v>0</v>
      </c>
      <c r="N31" s="36">
        <v>0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</row>
    <row r="32" spans="1:43" s="245" customFormat="1" ht="16.5" customHeight="1">
      <c r="A32" s="241"/>
      <c r="B32" s="242"/>
      <c r="C32" s="242">
        <v>4210</v>
      </c>
      <c r="D32" s="243" t="s">
        <v>38</v>
      </c>
      <c r="E32" s="243"/>
      <c r="F32" s="243">
        <v>3500</v>
      </c>
      <c r="G32" s="243">
        <v>4500</v>
      </c>
      <c r="H32" s="243">
        <v>4500</v>
      </c>
      <c r="I32" s="243">
        <v>0</v>
      </c>
      <c r="J32" s="243">
        <v>0</v>
      </c>
      <c r="K32" s="243">
        <v>0</v>
      </c>
      <c r="L32" s="243">
        <v>0</v>
      </c>
      <c r="M32" s="244">
        <v>0</v>
      </c>
      <c r="N32" s="36">
        <v>0</v>
      </c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</row>
    <row r="33" spans="1:43" s="245" customFormat="1" ht="16.5" customHeight="1">
      <c r="A33" s="241"/>
      <c r="B33" s="242"/>
      <c r="C33" s="242">
        <v>4300</v>
      </c>
      <c r="D33" s="243" t="s">
        <v>39</v>
      </c>
      <c r="E33" s="243">
        <v>3500</v>
      </c>
      <c r="F33" s="243"/>
      <c r="G33" s="243">
        <v>11500</v>
      </c>
      <c r="H33" s="243">
        <v>11500</v>
      </c>
      <c r="I33" s="243">
        <v>0</v>
      </c>
      <c r="J33" s="243">
        <v>0</v>
      </c>
      <c r="K33" s="243">
        <v>0</v>
      </c>
      <c r="L33" s="243">
        <v>0</v>
      </c>
      <c r="M33" s="244">
        <v>0</v>
      </c>
      <c r="N33" s="36">
        <v>0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</row>
    <row r="34" spans="1:43" s="85" customFormat="1" ht="36">
      <c r="A34" s="72">
        <v>751</v>
      </c>
      <c r="B34" s="73"/>
      <c r="C34" s="73"/>
      <c r="D34" s="82" t="s">
        <v>42</v>
      </c>
      <c r="E34" s="74"/>
      <c r="F34" s="74"/>
      <c r="G34" s="52">
        <v>1003</v>
      </c>
      <c r="H34" s="83">
        <v>1003</v>
      </c>
      <c r="I34" s="83">
        <v>667</v>
      </c>
      <c r="J34" s="83">
        <v>119</v>
      </c>
      <c r="K34" s="83">
        <v>0</v>
      </c>
      <c r="L34" s="83">
        <v>0</v>
      </c>
      <c r="M34" s="84">
        <v>0</v>
      </c>
      <c r="N34" s="32">
        <v>0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</row>
    <row r="35" spans="1:43" s="33" customFormat="1" ht="25.5">
      <c r="A35" s="38">
        <v>754</v>
      </c>
      <c r="B35" s="42"/>
      <c r="C35" s="42"/>
      <c r="D35" s="35" t="s">
        <v>43</v>
      </c>
      <c r="E35" s="35">
        <v>2000</v>
      </c>
      <c r="F35" s="35">
        <v>2000</v>
      </c>
      <c r="G35" s="20">
        <v>139410</v>
      </c>
      <c r="H35" s="20">
        <v>33410</v>
      </c>
      <c r="I35" s="20">
        <v>8000</v>
      </c>
      <c r="J35" s="20">
        <v>1208</v>
      </c>
      <c r="K35" s="20">
        <v>0</v>
      </c>
      <c r="L35" s="20">
        <v>0</v>
      </c>
      <c r="M35" s="20">
        <v>0</v>
      </c>
      <c r="N35" s="20">
        <v>106000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</row>
    <row r="36" spans="1:43" s="126" customFormat="1" ht="15" customHeight="1">
      <c r="A36" s="198"/>
      <c r="B36" s="199">
        <v>75412</v>
      </c>
      <c r="C36" s="199"/>
      <c r="D36" s="36" t="s">
        <v>287</v>
      </c>
      <c r="E36" s="200">
        <v>2000</v>
      </c>
      <c r="F36" s="200">
        <v>800</v>
      </c>
      <c r="G36" s="126">
        <v>138460</v>
      </c>
      <c r="H36" s="126">
        <v>32460</v>
      </c>
      <c r="I36" s="126">
        <v>8000</v>
      </c>
      <c r="J36" s="126">
        <v>1208</v>
      </c>
      <c r="K36" s="126">
        <v>0</v>
      </c>
      <c r="L36" s="126">
        <v>0</v>
      </c>
      <c r="M36" s="126">
        <v>0</v>
      </c>
      <c r="N36" s="126">
        <v>106000</v>
      </c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</row>
    <row r="37" spans="1:43" s="126" customFormat="1" ht="15" customHeight="1">
      <c r="A37" s="198"/>
      <c r="B37" s="199"/>
      <c r="C37" s="199">
        <v>4210</v>
      </c>
      <c r="D37" s="200" t="s">
        <v>38</v>
      </c>
      <c r="E37" s="200">
        <v>2000</v>
      </c>
      <c r="F37" s="200"/>
      <c r="G37" s="126">
        <v>12852</v>
      </c>
      <c r="H37" s="126">
        <v>12852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</row>
    <row r="38" spans="1:43" s="126" customFormat="1" ht="15" customHeight="1">
      <c r="A38" s="198"/>
      <c r="B38" s="199"/>
      <c r="C38" s="199">
        <v>4270</v>
      </c>
      <c r="D38" s="200" t="s">
        <v>134</v>
      </c>
      <c r="E38" s="200"/>
      <c r="F38" s="200">
        <v>800</v>
      </c>
      <c r="G38" s="126">
        <v>1500</v>
      </c>
      <c r="H38" s="126">
        <v>1500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</row>
    <row r="39" spans="1:43" s="126" customFormat="1" ht="12.75">
      <c r="A39" s="198"/>
      <c r="B39" s="199">
        <v>75414</v>
      </c>
      <c r="C39" s="199"/>
      <c r="D39" s="36" t="s">
        <v>318</v>
      </c>
      <c r="E39" s="200"/>
      <c r="F39" s="200">
        <v>1200</v>
      </c>
      <c r="G39" s="126">
        <v>950</v>
      </c>
      <c r="H39" s="126">
        <v>950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</row>
    <row r="40" spans="1:43" s="126" customFormat="1" ht="12.75">
      <c r="A40" s="198"/>
      <c r="B40" s="199"/>
      <c r="C40" s="199">
        <v>3030</v>
      </c>
      <c r="D40" s="36" t="s">
        <v>319</v>
      </c>
      <c r="E40" s="200"/>
      <c r="F40" s="200">
        <v>500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</row>
    <row r="41" spans="1:43" s="126" customFormat="1" ht="15" customHeight="1">
      <c r="A41" s="198"/>
      <c r="B41" s="199"/>
      <c r="C41" s="199">
        <v>4170</v>
      </c>
      <c r="D41" s="200" t="s">
        <v>37</v>
      </c>
      <c r="E41" s="200"/>
      <c r="F41" s="200">
        <v>200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</row>
    <row r="42" spans="1:43" s="126" customFormat="1" ht="15" customHeight="1">
      <c r="A42" s="198"/>
      <c r="B42" s="199"/>
      <c r="C42" s="199">
        <v>4210</v>
      </c>
      <c r="D42" s="200" t="s">
        <v>38</v>
      </c>
      <c r="E42" s="200"/>
      <c r="F42" s="200">
        <v>200</v>
      </c>
      <c r="G42" s="126">
        <v>200</v>
      </c>
      <c r="H42" s="126">
        <v>200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</row>
    <row r="43" spans="1:43" s="126" customFormat="1" ht="15.75" customHeight="1">
      <c r="A43" s="198"/>
      <c r="B43" s="199"/>
      <c r="C43" s="199">
        <v>4270</v>
      </c>
      <c r="D43" s="200" t="s">
        <v>134</v>
      </c>
      <c r="E43" s="200"/>
      <c r="F43" s="200">
        <v>300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29" s="86" customFormat="1" ht="51.75" customHeight="1">
      <c r="A44" s="75" t="s">
        <v>41</v>
      </c>
      <c r="B44" s="76"/>
      <c r="C44" s="76"/>
      <c r="D44" s="77" t="s">
        <v>47</v>
      </c>
      <c r="E44" s="77"/>
      <c r="F44" s="77"/>
      <c r="G44" s="78">
        <v>14000</v>
      </c>
      <c r="H44" s="79">
        <v>14000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s="33" customFormat="1" ht="17.25" customHeight="1">
      <c r="A45" s="38">
        <v>757</v>
      </c>
      <c r="B45" s="42"/>
      <c r="C45" s="42"/>
      <c r="D45" s="35" t="s">
        <v>44</v>
      </c>
      <c r="E45" s="35"/>
      <c r="F45" s="35"/>
      <c r="G45" s="20">
        <v>50788</v>
      </c>
      <c r="H45" s="32">
        <v>50788</v>
      </c>
      <c r="I45" s="32">
        <v>0</v>
      </c>
      <c r="J45" s="32">
        <v>0</v>
      </c>
      <c r="K45" s="32">
        <v>0</v>
      </c>
      <c r="L45" s="32">
        <v>44577</v>
      </c>
      <c r="M45" s="45">
        <v>6211</v>
      </c>
      <c r="N45" s="32">
        <v>0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s="33" customFormat="1" ht="16.5" customHeight="1">
      <c r="A46" s="38">
        <v>758</v>
      </c>
      <c r="B46" s="42"/>
      <c r="C46" s="42"/>
      <c r="D46" s="35" t="s">
        <v>11</v>
      </c>
      <c r="E46" s="35"/>
      <c r="F46" s="35"/>
      <c r="G46" s="20">
        <v>32500</v>
      </c>
      <c r="H46" s="20">
        <v>32500</v>
      </c>
      <c r="I46" s="32">
        <v>0</v>
      </c>
      <c r="J46" s="32">
        <v>0</v>
      </c>
      <c r="K46" s="32">
        <v>0</v>
      </c>
      <c r="L46" s="32">
        <v>0</v>
      </c>
      <c r="M46" s="45">
        <v>0</v>
      </c>
      <c r="N46" s="32">
        <v>0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1:29" s="33" customFormat="1" ht="17.25" customHeight="1">
      <c r="A47" s="21">
        <v>801</v>
      </c>
      <c r="B47" s="41"/>
      <c r="C47" s="41"/>
      <c r="D47" s="31" t="s">
        <v>12</v>
      </c>
      <c r="E47" s="31">
        <v>4286</v>
      </c>
      <c r="F47" s="31">
        <v>4286</v>
      </c>
      <c r="G47" s="31">
        <v>4871871</v>
      </c>
      <c r="H47" s="31">
        <v>4824303</v>
      </c>
      <c r="I47" s="31">
        <v>3163945</v>
      </c>
      <c r="J47" s="31">
        <v>552699</v>
      </c>
      <c r="K47" s="22">
        <v>0</v>
      </c>
      <c r="L47" s="22">
        <v>0</v>
      </c>
      <c r="M47" s="22">
        <v>0</v>
      </c>
      <c r="N47" s="22">
        <v>47568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1:29" s="33" customFormat="1" ht="18.75" customHeight="1">
      <c r="A48" s="37"/>
      <c r="B48" s="40">
        <v>80104</v>
      </c>
      <c r="C48" s="40"/>
      <c r="D48" s="34" t="s">
        <v>132</v>
      </c>
      <c r="E48" s="34">
        <v>4286</v>
      </c>
      <c r="F48" s="34">
        <v>4286</v>
      </c>
      <c r="G48" s="12">
        <v>882320</v>
      </c>
      <c r="H48" s="30">
        <v>876320</v>
      </c>
      <c r="I48" s="30">
        <v>470559</v>
      </c>
      <c r="J48" s="30">
        <v>82025</v>
      </c>
      <c r="K48" s="30">
        <v>0</v>
      </c>
      <c r="L48" s="30">
        <v>0</v>
      </c>
      <c r="M48" s="46">
        <v>0</v>
      </c>
      <c r="N48" s="30">
        <v>6000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s="33" customFormat="1" ht="15.75" customHeight="1">
      <c r="A49" s="37"/>
      <c r="B49" s="40"/>
      <c r="C49" s="40">
        <v>4010</v>
      </c>
      <c r="D49" s="34" t="s">
        <v>71</v>
      </c>
      <c r="E49" s="34">
        <v>2000</v>
      </c>
      <c r="F49" s="34">
        <v>2000</v>
      </c>
      <c r="G49" s="12">
        <v>442090</v>
      </c>
      <c r="H49" s="30">
        <v>442090</v>
      </c>
      <c r="I49" s="30">
        <v>442090</v>
      </c>
      <c r="J49" s="30">
        <v>0</v>
      </c>
      <c r="K49" s="30">
        <v>0</v>
      </c>
      <c r="L49" s="30">
        <v>0</v>
      </c>
      <c r="M49" s="46">
        <v>0</v>
      </c>
      <c r="N49" s="30">
        <v>0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s="33" customFormat="1" ht="15" customHeight="1">
      <c r="A50" s="37"/>
      <c r="B50" s="40"/>
      <c r="C50" s="40">
        <v>4110</v>
      </c>
      <c r="D50" s="34" t="s">
        <v>36</v>
      </c>
      <c r="E50" s="34">
        <v>305</v>
      </c>
      <c r="F50" s="34">
        <v>305</v>
      </c>
      <c r="G50" s="12">
        <v>70360</v>
      </c>
      <c r="H50" s="30">
        <v>70360</v>
      </c>
      <c r="I50" s="30">
        <v>0</v>
      </c>
      <c r="J50" s="30">
        <v>70360</v>
      </c>
      <c r="K50" s="30">
        <v>0</v>
      </c>
      <c r="L50" s="30">
        <v>0</v>
      </c>
      <c r="M50" s="46">
        <v>0</v>
      </c>
      <c r="N50" s="30">
        <v>0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s="33" customFormat="1" ht="15" customHeight="1">
      <c r="A51" s="37"/>
      <c r="B51" s="40"/>
      <c r="C51" s="40">
        <v>4120</v>
      </c>
      <c r="D51" s="34" t="s">
        <v>40</v>
      </c>
      <c r="E51" s="34">
        <v>49</v>
      </c>
      <c r="F51" s="34">
        <v>49</v>
      </c>
      <c r="G51" s="12">
        <v>11665</v>
      </c>
      <c r="H51" s="30">
        <v>11665</v>
      </c>
      <c r="I51" s="30">
        <v>0</v>
      </c>
      <c r="J51" s="30">
        <v>11665</v>
      </c>
      <c r="K51" s="30">
        <v>0</v>
      </c>
      <c r="L51" s="30">
        <v>0</v>
      </c>
      <c r="M51" s="46">
        <v>0</v>
      </c>
      <c r="N51" s="30">
        <v>0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spans="1:29" s="33" customFormat="1" ht="14.25" customHeight="1">
      <c r="A52" s="37"/>
      <c r="B52" s="40"/>
      <c r="C52" s="40">
        <v>4210</v>
      </c>
      <c r="D52" s="34" t="s">
        <v>38</v>
      </c>
      <c r="E52" s="34">
        <v>1932</v>
      </c>
      <c r="F52" s="34">
        <v>1932</v>
      </c>
      <c r="G52" s="12">
        <v>116410</v>
      </c>
      <c r="H52" s="30">
        <v>116410</v>
      </c>
      <c r="I52" s="30">
        <v>0</v>
      </c>
      <c r="J52" s="30">
        <v>0</v>
      </c>
      <c r="K52" s="30">
        <v>0</v>
      </c>
      <c r="L52" s="30">
        <v>0</v>
      </c>
      <c r="M52" s="46">
        <v>0</v>
      </c>
      <c r="N52" s="30">
        <v>0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s="33" customFormat="1" ht="21" customHeight="1">
      <c r="A53" s="21">
        <v>851</v>
      </c>
      <c r="B53" s="41"/>
      <c r="C53" s="41"/>
      <c r="D53" s="31" t="s">
        <v>45</v>
      </c>
      <c r="E53" s="31">
        <v>100</v>
      </c>
      <c r="F53" s="31">
        <v>100</v>
      </c>
      <c r="G53" s="22">
        <v>94000</v>
      </c>
      <c r="H53" s="32">
        <v>94000</v>
      </c>
      <c r="I53" s="32">
        <v>34918</v>
      </c>
      <c r="J53" s="32">
        <v>306</v>
      </c>
      <c r="K53" s="32">
        <v>1500</v>
      </c>
      <c r="L53" s="32">
        <v>0</v>
      </c>
      <c r="M53" s="45">
        <v>0</v>
      </c>
      <c r="N53" s="32">
        <v>0</v>
      </c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s="19" customFormat="1" ht="16.5" customHeight="1">
      <c r="A54" s="39"/>
      <c r="B54" s="43">
        <v>85154</v>
      </c>
      <c r="C54" s="43"/>
      <c r="D54" s="36" t="s">
        <v>380</v>
      </c>
      <c r="E54" s="36">
        <v>100</v>
      </c>
      <c r="F54" s="36">
        <v>100</v>
      </c>
      <c r="G54" s="19">
        <v>90000</v>
      </c>
      <c r="H54" s="30">
        <v>90000</v>
      </c>
      <c r="I54" s="30">
        <v>34918</v>
      </c>
      <c r="J54" s="30">
        <v>0</v>
      </c>
      <c r="K54" s="30">
        <v>0</v>
      </c>
      <c r="L54" s="30">
        <v>0</v>
      </c>
      <c r="M54" s="46">
        <v>0</v>
      </c>
      <c r="N54" s="30">
        <v>0</v>
      </c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</row>
    <row r="55" spans="1:29" s="19" customFormat="1" ht="16.5" customHeight="1">
      <c r="A55" s="39"/>
      <c r="B55" s="43"/>
      <c r="C55" s="43">
        <v>4170</v>
      </c>
      <c r="D55" s="36" t="s">
        <v>37</v>
      </c>
      <c r="E55" s="36">
        <v>100</v>
      </c>
      <c r="F55" s="36"/>
      <c r="G55" s="19">
        <v>34677</v>
      </c>
      <c r="H55" s="30">
        <v>34677</v>
      </c>
      <c r="I55" s="30">
        <v>34677</v>
      </c>
      <c r="J55" s="30">
        <v>0</v>
      </c>
      <c r="K55" s="30">
        <v>0</v>
      </c>
      <c r="L55" s="30">
        <v>0</v>
      </c>
      <c r="M55" s="46">
        <v>0</v>
      </c>
      <c r="N55" s="30">
        <v>0</v>
      </c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</row>
    <row r="56" spans="1:29" s="19" customFormat="1" ht="16.5" customHeight="1">
      <c r="A56" s="39"/>
      <c r="B56" s="43"/>
      <c r="C56" s="43">
        <v>4270</v>
      </c>
      <c r="D56" s="36" t="s">
        <v>134</v>
      </c>
      <c r="E56" s="36"/>
      <c r="F56" s="36">
        <v>100</v>
      </c>
      <c r="G56" s="19">
        <v>2400</v>
      </c>
      <c r="H56" s="30">
        <v>2400</v>
      </c>
      <c r="I56" s="30">
        <v>0</v>
      </c>
      <c r="J56" s="30">
        <v>0</v>
      </c>
      <c r="K56" s="30">
        <v>0</v>
      </c>
      <c r="L56" s="30">
        <v>0</v>
      </c>
      <c r="M56" s="46">
        <v>0</v>
      </c>
      <c r="N56" s="30">
        <v>0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 s="33" customFormat="1" ht="20.25" customHeight="1">
      <c r="A57" s="21" t="s">
        <v>17</v>
      </c>
      <c r="B57" s="41"/>
      <c r="C57" s="41"/>
      <c r="D57" s="31" t="s">
        <v>46</v>
      </c>
      <c r="E57" s="31">
        <v>3095</v>
      </c>
      <c r="F57" s="31">
        <v>3095</v>
      </c>
      <c r="G57" s="22">
        <v>3998407</v>
      </c>
      <c r="H57" s="22">
        <v>3998407</v>
      </c>
      <c r="I57" s="22">
        <v>292466</v>
      </c>
      <c r="J57" s="22">
        <v>156872</v>
      </c>
      <c r="K57" s="22">
        <v>0</v>
      </c>
      <c r="L57" s="22">
        <v>0</v>
      </c>
      <c r="M57" s="22">
        <v>0</v>
      </c>
      <c r="N57" s="22">
        <v>0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s="19" customFormat="1" ht="16.5" customHeight="1">
      <c r="A58" s="39"/>
      <c r="B58" s="43">
        <v>85201</v>
      </c>
      <c r="C58" s="43"/>
      <c r="D58" s="36" t="s">
        <v>381</v>
      </c>
      <c r="E58" s="36">
        <v>6</v>
      </c>
      <c r="F58" s="36">
        <v>6</v>
      </c>
      <c r="G58" s="19">
        <v>30947</v>
      </c>
      <c r="H58" s="19">
        <v>30947</v>
      </c>
      <c r="I58" s="19">
        <v>25004</v>
      </c>
      <c r="J58" s="19">
        <v>4870</v>
      </c>
      <c r="K58" s="19">
        <v>0</v>
      </c>
      <c r="L58" s="19">
        <v>0</v>
      </c>
      <c r="M58" s="19">
        <v>0</v>
      </c>
      <c r="N58" s="19">
        <v>0</v>
      </c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</row>
    <row r="59" spans="1:29" s="19" customFormat="1" ht="16.5" customHeight="1">
      <c r="A59" s="39"/>
      <c r="B59" s="43"/>
      <c r="C59" s="43">
        <v>4110</v>
      </c>
      <c r="D59" s="36" t="s">
        <v>36</v>
      </c>
      <c r="E59" s="36"/>
      <c r="F59" s="36">
        <v>6</v>
      </c>
      <c r="G59" s="19">
        <v>4269</v>
      </c>
      <c r="H59" s="19">
        <v>4269</v>
      </c>
      <c r="I59" s="19">
        <v>0</v>
      </c>
      <c r="J59" s="19">
        <v>4269</v>
      </c>
      <c r="K59" s="19">
        <v>0</v>
      </c>
      <c r="L59" s="19">
        <v>0</v>
      </c>
      <c r="M59" s="19">
        <v>0</v>
      </c>
      <c r="N59" s="19">
        <v>0</v>
      </c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</row>
    <row r="60" spans="1:29" s="19" customFormat="1" ht="16.5" customHeight="1">
      <c r="A60" s="39"/>
      <c r="B60" s="43"/>
      <c r="C60" s="43">
        <v>4120</v>
      </c>
      <c r="D60" s="36" t="s">
        <v>40</v>
      </c>
      <c r="E60" s="36">
        <v>6</v>
      </c>
      <c r="F60" s="36"/>
      <c r="G60" s="19">
        <v>601</v>
      </c>
      <c r="H60" s="19">
        <v>601</v>
      </c>
      <c r="I60" s="19">
        <v>0</v>
      </c>
      <c r="J60" s="19">
        <v>601</v>
      </c>
      <c r="K60" s="19">
        <v>0</v>
      </c>
      <c r="L60" s="19">
        <v>0</v>
      </c>
      <c r="M60" s="19">
        <v>0</v>
      </c>
      <c r="N60" s="19">
        <v>0</v>
      </c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</row>
    <row r="61" spans="1:29" s="19" customFormat="1" ht="42" customHeight="1">
      <c r="A61" s="39"/>
      <c r="B61" s="43">
        <v>85212</v>
      </c>
      <c r="C61" s="43"/>
      <c r="D61" s="36" t="s">
        <v>382</v>
      </c>
      <c r="E61" s="36">
        <v>1328</v>
      </c>
      <c r="F61" s="36">
        <v>1328</v>
      </c>
      <c r="G61" s="19">
        <v>2746220</v>
      </c>
      <c r="H61" s="19">
        <v>2746220</v>
      </c>
      <c r="I61" s="19">
        <v>62132</v>
      </c>
      <c r="J61" s="19">
        <v>92815</v>
      </c>
      <c r="K61" s="19">
        <v>0</v>
      </c>
      <c r="L61" s="19">
        <v>0</v>
      </c>
      <c r="M61" s="19">
        <v>0</v>
      </c>
      <c r="N61" s="19">
        <v>0</v>
      </c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</row>
    <row r="62" spans="1:29" s="19" customFormat="1" ht="16.5" customHeight="1">
      <c r="A62" s="39"/>
      <c r="B62" s="43"/>
      <c r="C62" s="43">
        <v>4110</v>
      </c>
      <c r="D62" s="36" t="s">
        <v>36</v>
      </c>
      <c r="E62" s="36"/>
      <c r="F62" s="36">
        <v>1200</v>
      </c>
      <c r="G62" s="19">
        <v>91289</v>
      </c>
      <c r="H62" s="19">
        <v>91289</v>
      </c>
      <c r="I62" s="19">
        <v>0</v>
      </c>
      <c r="J62" s="19">
        <v>91289</v>
      </c>
      <c r="K62" s="19">
        <v>0</v>
      </c>
      <c r="L62" s="19">
        <v>0</v>
      </c>
      <c r="M62" s="19">
        <v>0</v>
      </c>
      <c r="N62" s="19">
        <v>0</v>
      </c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</row>
    <row r="63" spans="1:29" s="19" customFormat="1" ht="16.5" customHeight="1">
      <c r="A63" s="39"/>
      <c r="B63" s="43"/>
      <c r="C63" s="43">
        <v>4210</v>
      </c>
      <c r="D63" s="36" t="s">
        <v>38</v>
      </c>
      <c r="E63" s="36">
        <v>933</v>
      </c>
      <c r="F63" s="36"/>
      <c r="G63" s="19">
        <v>10587</v>
      </c>
      <c r="H63" s="19">
        <v>10587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</row>
    <row r="64" spans="1:29" s="19" customFormat="1" ht="26.25" customHeight="1">
      <c r="A64" s="39"/>
      <c r="B64" s="43"/>
      <c r="C64" s="43">
        <v>4370</v>
      </c>
      <c r="D64" s="243" t="s">
        <v>377</v>
      </c>
      <c r="E64" s="36"/>
      <c r="F64" s="36">
        <v>128</v>
      </c>
      <c r="G64" s="19">
        <v>1299</v>
      </c>
      <c r="H64" s="19">
        <v>1299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</row>
    <row r="65" spans="1:29" s="19" customFormat="1" ht="26.25" customHeight="1">
      <c r="A65" s="39"/>
      <c r="B65" s="43"/>
      <c r="C65" s="43">
        <v>4750</v>
      </c>
      <c r="D65" s="36" t="s">
        <v>383</v>
      </c>
      <c r="E65" s="36">
        <v>395</v>
      </c>
      <c r="F65" s="36"/>
      <c r="G65" s="19">
        <v>3442</v>
      </c>
      <c r="H65" s="19">
        <v>3442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</row>
    <row r="66" spans="1:29" s="19" customFormat="1" ht="26.25" customHeight="1">
      <c r="A66" s="39"/>
      <c r="B66" s="43">
        <v>85214</v>
      </c>
      <c r="C66" s="43"/>
      <c r="D66" s="36" t="s">
        <v>384</v>
      </c>
      <c r="E66" s="36">
        <v>1761</v>
      </c>
      <c r="F66" s="36">
        <v>1761</v>
      </c>
      <c r="G66" s="19">
        <v>420131</v>
      </c>
      <c r="H66" s="19">
        <v>420131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</row>
    <row r="67" spans="1:29" s="19" customFormat="1" ht="16.5" customHeight="1">
      <c r="A67" s="39"/>
      <c r="B67" s="43"/>
      <c r="C67" s="43">
        <v>3110</v>
      </c>
      <c r="D67" s="36" t="s">
        <v>127</v>
      </c>
      <c r="E67" s="36">
        <v>1761</v>
      </c>
      <c r="F67" s="36"/>
      <c r="G67" s="19">
        <v>418892</v>
      </c>
      <c r="H67" s="19">
        <v>418892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</row>
    <row r="68" spans="1:29" s="19" customFormat="1" ht="16.5" customHeight="1">
      <c r="A68" s="39"/>
      <c r="B68" s="43"/>
      <c r="C68" s="43">
        <v>4300</v>
      </c>
      <c r="D68" s="36" t="s">
        <v>39</v>
      </c>
      <c r="E68" s="36"/>
      <c r="F68" s="36">
        <v>1761</v>
      </c>
      <c r="G68" s="19">
        <v>1239</v>
      </c>
      <c r="H68" s="19">
        <v>1239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</row>
    <row r="69" spans="1:29" s="20" customFormat="1" ht="27.75" customHeight="1">
      <c r="A69" s="38">
        <v>853</v>
      </c>
      <c r="B69" s="42"/>
      <c r="C69" s="42"/>
      <c r="D69" s="35" t="s">
        <v>130</v>
      </c>
      <c r="E69" s="35">
        <f>SUM(E70)</f>
        <v>288</v>
      </c>
      <c r="F69" s="35">
        <f aca="true" t="shared" si="0" ref="F69:N69">SUM(F70)</f>
        <v>288</v>
      </c>
      <c r="G69" s="35">
        <v>179216</v>
      </c>
      <c r="H69" s="35">
        <f t="shared" si="0"/>
        <v>179216</v>
      </c>
      <c r="I69" s="35">
        <f t="shared" si="0"/>
        <v>99816</v>
      </c>
      <c r="J69" s="35">
        <f t="shared" si="0"/>
        <v>4258</v>
      </c>
      <c r="K69" s="35">
        <f t="shared" si="0"/>
        <v>0</v>
      </c>
      <c r="L69" s="35">
        <f t="shared" si="0"/>
        <v>0</v>
      </c>
      <c r="M69" s="35">
        <f t="shared" si="0"/>
        <v>0</v>
      </c>
      <c r="N69" s="35">
        <f t="shared" si="0"/>
        <v>0</v>
      </c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1:29" s="33" customFormat="1" ht="16.5" customHeight="1">
      <c r="A70" s="37"/>
      <c r="B70" s="40">
        <v>85395</v>
      </c>
      <c r="C70" s="40"/>
      <c r="D70" s="34" t="s">
        <v>9</v>
      </c>
      <c r="E70" s="34">
        <f>SUM(E71:E90)</f>
        <v>288</v>
      </c>
      <c r="F70" s="34">
        <f>SUM(F71:F90)</f>
        <v>288</v>
      </c>
      <c r="G70" s="34">
        <v>179216</v>
      </c>
      <c r="H70" s="34">
        <v>179216</v>
      </c>
      <c r="I70" s="34">
        <v>99816</v>
      </c>
      <c r="J70" s="34">
        <v>4258</v>
      </c>
      <c r="K70" s="34">
        <f>SUM(K71:K90)</f>
        <v>0</v>
      </c>
      <c r="L70" s="34">
        <f>SUM(L71:L90)</f>
        <v>0</v>
      </c>
      <c r="M70" s="34">
        <f>SUM(M71:M90)</f>
        <v>0</v>
      </c>
      <c r="N70" s="34">
        <f>SUM(N71:N90)</f>
        <v>0</v>
      </c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s="33" customFormat="1" ht="12.75" hidden="1">
      <c r="A71" s="37"/>
      <c r="B71" s="40"/>
      <c r="C71" s="40">
        <v>3119</v>
      </c>
      <c r="D71" s="34" t="s">
        <v>127</v>
      </c>
      <c r="E71" s="34"/>
      <c r="F71" s="34"/>
      <c r="G71" s="12">
        <v>5205</v>
      </c>
      <c r="H71" s="12">
        <v>5205</v>
      </c>
      <c r="I71" s="30">
        <v>0</v>
      </c>
      <c r="J71" s="30">
        <v>0</v>
      </c>
      <c r="K71" s="30">
        <v>0</v>
      </c>
      <c r="L71" s="30">
        <v>0</v>
      </c>
      <c r="M71" s="46">
        <v>0</v>
      </c>
      <c r="N71" s="30">
        <v>0</v>
      </c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29" s="33" customFormat="1" ht="12.75" hidden="1">
      <c r="A72" s="37"/>
      <c r="B72" s="40"/>
      <c r="C72" s="40">
        <v>4018</v>
      </c>
      <c r="D72" s="34" t="s">
        <v>71</v>
      </c>
      <c r="E72" s="34"/>
      <c r="F72" s="34"/>
      <c r="G72" s="12">
        <v>8778</v>
      </c>
      <c r="H72" s="12">
        <v>8778</v>
      </c>
      <c r="I72" s="30">
        <v>8778</v>
      </c>
      <c r="J72" s="30">
        <v>0</v>
      </c>
      <c r="K72" s="30">
        <v>0</v>
      </c>
      <c r="L72" s="30">
        <v>0</v>
      </c>
      <c r="M72" s="46">
        <v>0</v>
      </c>
      <c r="N72" s="30">
        <v>0</v>
      </c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s="33" customFormat="1" ht="12.75" hidden="1">
      <c r="A73" s="37"/>
      <c r="B73" s="40"/>
      <c r="C73" s="40">
        <v>4019</v>
      </c>
      <c r="D73" s="34" t="s">
        <v>71</v>
      </c>
      <c r="E73" s="34"/>
      <c r="F73" s="34"/>
      <c r="G73" s="12">
        <v>462</v>
      </c>
      <c r="H73" s="12">
        <v>462</v>
      </c>
      <c r="I73" s="30">
        <v>462</v>
      </c>
      <c r="J73" s="30">
        <v>0</v>
      </c>
      <c r="K73" s="30">
        <v>0</v>
      </c>
      <c r="L73" s="30">
        <v>0</v>
      </c>
      <c r="M73" s="46">
        <v>0</v>
      </c>
      <c r="N73" s="30">
        <v>0</v>
      </c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s="33" customFormat="1" ht="15.75" customHeight="1">
      <c r="A74" s="37"/>
      <c r="B74" s="40"/>
      <c r="C74" s="40">
        <v>4018</v>
      </c>
      <c r="D74" s="34" t="s">
        <v>71</v>
      </c>
      <c r="E74" s="34"/>
      <c r="F74" s="34">
        <v>3</v>
      </c>
      <c r="G74" s="12">
        <v>8775</v>
      </c>
      <c r="H74" s="12">
        <v>8775</v>
      </c>
      <c r="I74" s="30">
        <v>8775</v>
      </c>
      <c r="J74" s="30">
        <v>0</v>
      </c>
      <c r="K74" s="30">
        <v>0</v>
      </c>
      <c r="L74" s="30">
        <v>0</v>
      </c>
      <c r="M74" s="46">
        <v>0</v>
      </c>
      <c r="N74" s="30">
        <v>0</v>
      </c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s="33" customFormat="1" ht="15.75" customHeight="1">
      <c r="A75" s="37"/>
      <c r="B75" s="40"/>
      <c r="C75" s="40">
        <v>4019</v>
      </c>
      <c r="D75" s="34" t="s">
        <v>71</v>
      </c>
      <c r="E75" s="34"/>
      <c r="F75" s="34">
        <v>5</v>
      </c>
      <c r="G75" s="12">
        <v>467</v>
      </c>
      <c r="H75" s="12">
        <v>467</v>
      </c>
      <c r="I75" s="30">
        <v>467</v>
      </c>
      <c r="J75" s="30">
        <v>0</v>
      </c>
      <c r="K75" s="30">
        <v>0</v>
      </c>
      <c r="L75" s="30">
        <v>0</v>
      </c>
      <c r="M75" s="46">
        <v>0</v>
      </c>
      <c r="N75" s="30">
        <v>0</v>
      </c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s="33" customFormat="1" ht="15.75" customHeight="1">
      <c r="A76" s="37"/>
      <c r="B76" s="40"/>
      <c r="C76" s="40">
        <v>4128</v>
      </c>
      <c r="D76" s="34" t="s">
        <v>40</v>
      </c>
      <c r="E76" s="34">
        <v>1</v>
      </c>
      <c r="F76" s="34"/>
      <c r="G76" s="12">
        <v>513</v>
      </c>
      <c r="H76" s="12">
        <v>513</v>
      </c>
      <c r="I76" s="30">
        <v>0</v>
      </c>
      <c r="J76" s="30">
        <v>513</v>
      </c>
      <c r="K76" s="30">
        <v>0</v>
      </c>
      <c r="L76" s="30">
        <v>0</v>
      </c>
      <c r="M76" s="46">
        <v>0</v>
      </c>
      <c r="N76" s="30">
        <v>0</v>
      </c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s="33" customFormat="1" ht="15.75" customHeight="1">
      <c r="A77" s="37"/>
      <c r="B77" s="40"/>
      <c r="C77" s="40">
        <v>4178</v>
      </c>
      <c r="D77" s="34" t="s">
        <v>37</v>
      </c>
      <c r="E77" s="34">
        <v>1</v>
      </c>
      <c r="F77" s="34">
        <v>1</v>
      </c>
      <c r="G77" s="12">
        <v>77666</v>
      </c>
      <c r="H77" s="12">
        <v>77666</v>
      </c>
      <c r="I77" s="30">
        <v>77666</v>
      </c>
      <c r="J77" s="30">
        <v>0</v>
      </c>
      <c r="K77" s="30">
        <v>0</v>
      </c>
      <c r="L77" s="30">
        <v>0</v>
      </c>
      <c r="M77" s="46">
        <v>0</v>
      </c>
      <c r="N77" s="30">
        <v>0</v>
      </c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s="33" customFormat="1" ht="15.75" customHeight="1">
      <c r="A78" s="37"/>
      <c r="B78" s="40"/>
      <c r="C78" s="40">
        <v>4179</v>
      </c>
      <c r="D78" s="34" t="s">
        <v>37</v>
      </c>
      <c r="E78" s="34"/>
      <c r="F78" s="34">
        <v>1</v>
      </c>
      <c r="G78" s="12">
        <v>12908</v>
      </c>
      <c r="H78" s="12">
        <v>12908</v>
      </c>
      <c r="I78" s="30">
        <v>12908</v>
      </c>
      <c r="J78" s="30">
        <v>0</v>
      </c>
      <c r="K78" s="30">
        <v>0</v>
      </c>
      <c r="L78" s="30">
        <v>0</v>
      </c>
      <c r="M78" s="46">
        <v>0</v>
      </c>
      <c r="N78" s="30">
        <v>0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s="33" customFormat="1" ht="16.5" customHeight="1">
      <c r="A79" s="37"/>
      <c r="B79" s="40"/>
      <c r="C79" s="40">
        <v>4218</v>
      </c>
      <c r="D79" s="34" t="s">
        <v>38</v>
      </c>
      <c r="E79" s="34"/>
      <c r="F79" s="34">
        <v>27</v>
      </c>
      <c r="G79" s="12">
        <v>7786</v>
      </c>
      <c r="H79" s="12">
        <v>7786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s="33" customFormat="1" ht="16.5" customHeight="1">
      <c r="A80" s="37"/>
      <c r="B80" s="40"/>
      <c r="C80" s="40">
        <v>4219</v>
      </c>
      <c r="D80" s="34" t="s">
        <v>38</v>
      </c>
      <c r="E80" s="34"/>
      <c r="F80" s="34">
        <v>1</v>
      </c>
      <c r="G80" s="12">
        <v>902</v>
      </c>
      <c r="H80" s="12">
        <v>902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s="33" customFormat="1" ht="16.5" customHeight="1" hidden="1">
      <c r="A81" s="37"/>
      <c r="B81" s="40"/>
      <c r="C81" s="40">
        <v>4228</v>
      </c>
      <c r="D81" s="34" t="s">
        <v>72</v>
      </c>
      <c r="E81" s="34"/>
      <c r="F81" s="34"/>
      <c r="G81" s="12">
        <v>88</v>
      </c>
      <c r="H81" s="12">
        <v>88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s="33" customFormat="1" ht="16.5" customHeight="1" hidden="1">
      <c r="A82" s="37"/>
      <c r="B82" s="40"/>
      <c r="C82" s="40">
        <v>4229</v>
      </c>
      <c r="D82" s="34" t="s">
        <v>72</v>
      </c>
      <c r="E82" s="34"/>
      <c r="F82" s="34"/>
      <c r="G82" s="12">
        <v>5</v>
      </c>
      <c r="H82" s="12">
        <v>5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s="33" customFormat="1" ht="12.75">
      <c r="A83" s="37"/>
      <c r="B83" s="40"/>
      <c r="C83" s="40">
        <v>4228</v>
      </c>
      <c r="D83" s="34" t="s">
        <v>72</v>
      </c>
      <c r="E83" s="34">
        <v>99</v>
      </c>
      <c r="F83" s="34"/>
      <c r="G83" s="12">
        <v>187</v>
      </c>
      <c r="H83" s="12">
        <v>187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1:29" s="33" customFormat="1" ht="12.75" hidden="1">
      <c r="A84" s="37"/>
      <c r="B84" s="40"/>
      <c r="C84" s="40">
        <v>4288</v>
      </c>
      <c r="D84" s="34" t="s">
        <v>131</v>
      </c>
      <c r="E84" s="34"/>
      <c r="F84" s="34"/>
      <c r="G84" s="12">
        <v>475</v>
      </c>
      <c r="H84" s="12">
        <v>475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s="33" customFormat="1" ht="12.75" hidden="1">
      <c r="A85" s="37"/>
      <c r="B85" s="40"/>
      <c r="C85" s="40">
        <v>4289</v>
      </c>
      <c r="D85" s="34" t="s">
        <v>131</v>
      </c>
      <c r="E85" s="34"/>
      <c r="F85" s="34"/>
      <c r="G85" s="12">
        <v>25</v>
      </c>
      <c r="H85" s="12">
        <v>25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s="33" customFormat="1" ht="16.5" customHeight="1">
      <c r="A86" s="37"/>
      <c r="B86" s="40"/>
      <c r="C86" s="40">
        <v>4229</v>
      </c>
      <c r="D86" s="34" t="s">
        <v>72</v>
      </c>
      <c r="E86" s="34">
        <v>5</v>
      </c>
      <c r="F86" s="34"/>
      <c r="G86" s="12">
        <v>20</v>
      </c>
      <c r="H86" s="12">
        <v>20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s="33" customFormat="1" ht="16.5" customHeight="1">
      <c r="A87" s="37"/>
      <c r="B87" s="40"/>
      <c r="C87" s="40">
        <v>4288</v>
      </c>
      <c r="D87" s="34" t="s">
        <v>131</v>
      </c>
      <c r="E87" s="34"/>
      <c r="F87" s="34">
        <v>237</v>
      </c>
      <c r="G87" s="12">
        <v>238</v>
      </c>
      <c r="H87" s="12">
        <v>238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s="33" customFormat="1" ht="17.25" customHeight="1">
      <c r="A88" s="37"/>
      <c r="B88" s="40"/>
      <c r="C88" s="40">
        <v>4289</v>
      </c>
      <c r="D88" s="34" t="s">
        <v>131</v>
      </c>
      <c r="E88" s="34"/>
      <c r="F88" s="34">
        <v>13</v>
      </c>
      <c r="G88" s="12">
        <v>22</v>
      </c>
      <c r="H88" s="12">
        <v>22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s="33" customFormat="1" ht="16.5" customHeight="1">
      <c r="A89" s="37"/>
      <c r="B89" s="40"/>
      <c r="C89" s="40">
        <v>4308</v>
      </c>
      <c r="D89" s="34" t="s">
        <v>39</v>
      </c>
      <c r="E89" s="34">
        <v>173</v>
      </c>
      <c r="F89" s="34"/>
      <c r="G89" s="12">
        <v>21052</v>
      </c>
      <c r="H89" s="12">
        <v>21052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s="33" customFormat="1" ht="16.5" customHeight="1">
      <c r="A90" s="37"/>
      <c r="B90" s="40"/>
      <c r="C90" s="40">
        <v>4309</v>
      </c>
      <c r="D90" s="34" t="s">
        <v>39</v>
      </c>
      <c r="E90" s="34">
        <v>9</v>
      </c>
      <c r="F90" s="34"/>
      <c r="G90" s="12">
        <v>1325</v>
      </c>
      <c r="H90" s="12">
        <v>1325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s="33" customFormat="1" ht="18" customHeight="1">
      <c r="A91" s="21">
        <v>854</v>
      </c>
      <c r="B91" s="41"/>
      <c r="C91" s="41"/>
      <c r="D91" s="31" t="s">
        <v>13</v>
      </c>
      <c r="E91" s="31"/>
      <c r="F91" s="31"/>
      <c r="G91" s="31">
        <v>299693</v>
      </c>
      <c r="H91" s="31">
        <v>299693</v>
      </c>
      <c r="I91" s="31">
        <v>113119</v>
      </c>
      <c r="J91" s="31">
        <v>21699</v>
      </c>
      <c r="K91" s="31">
        <v>0</v>
      </c>
      <c r="L91" s="31">
        <v>0</v>
      </c>
      <c r="M91" s="22">
        <v>0</v>
      </c>
      <c r="N91" s="22">
        <v>0</v>
      </c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s="33" customFormat="1" ht="25.5">
      <c r="A92" s="21">
        <v>900</v>
      </c>
      <c r="B92" s="41"/>
      <c r="C92" s="41"/>
      <c r="D92" s="31" t="s">
        <v>14</v>
      </c>
      <c r="E92" s="31">
        <v>6000</v>
      </c>
      <c r="F92" s="31">
        <v>75000</v>
      </c>
      <c r="G92" s="31">
        <v>850518</v>
      </c>
      <c r="H92" s="31">
        <v>632454</v>
      </c>
      <c r="I92" s="22">
        <v>166098</v>
      </c>
      <c r="J92" s="22">
        <v>35841</v>
      </c>
      <c r="K92" s="22">
        <v>33360</v>
      </c>
      <c r="L92" s="22">
        <v>0</v>
      </c>
      <c r="M92" s="22">
        <v>0</v>
      </c>
      <c r="N92" s="22">
        <v>218064</v>
      </c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s="19" customFormat="1" ht="14.25" customHeight="1">
      <c r="A93" s="39"/>
      <c r="B93" s="43">
        <v>90001</v>
      </c>
      <c r="C93" s="43"/>
      <c r="D93" s="36" t="s">
        <v>288</v>
      </c>
      <c r="E93" s="36"/>
      <c r="F93" s="36">
        <v>70000</v>
      </c>
      <c r="G93" s="36">
        <v>123024</v>
      </c>
      <c r="H93" s="36">
        <v>33360</v>
      </c>
      <c r="I93" s="19">
        <v>0</v>
      </c>
      <c r="J93" s="19">
        <v>0</v>
      </c>
      <c r="K93" s="19">
        <v>33360</v>
      </c>
      <c r="L93" s="19">
        <v>0</v>
      </c>
      <c r="M93" s="120">
        <v>0</v>
      </c>
      <c r="N93" s="19">
        <v>89664</v>
      </c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</row>
    <row r="94" spans="1:29" s="19" customFormat="1" ht="12.75">
      <c r="A94" s="39"/>
      <c r="B94" s="43"/>
      <c r="C94" s="43">
        <v>6050</v>
      </c>
      <c r="D94" s="36" t="s">
        <v>286</v>
      </c>
      <c r="E94" s="36"/>
      <c r="F94" s="36">
        <v>70000</v>
      </c>
      <c r="G94" s="36">
        <v>89664</v>
      </c>
      <c r="H94" s="36">
        <v>0</v>
      </c>
      <c r="I94" s="19">
        <v>0</v>
      </c>
      <c r="J94" s="19">
        <v>0</v>
      </c>
      <c r="K94" s="19">
        <v>0</v>
      </c>
      <c r="L94" s="19">
        <v>0</v>
      </c>
      <c r="M94" s="120">
        <v>0</v>
      </c>
      <c r="N94" s="19">
        <v>89664</v>
      </c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</row>
    <row r="95" spans="1:29" s="19" customFormat="1" ht="16.5" customHeight="1">
      <c r="A95" s="39"/>
      <c r="B95" s="43">
        <v>90003</v>
      </c>
      <c r="C95" s="43"/>
      <c r="D95" s="34" t="s">
        <v>135</v>
      </c>
      <c r="E95" s="36">
        <v>3000</v>
      </c>
      <c r="F95" s="36">
        <v>1000</v>
      </c>
      <c r="G95" s="36">
        <v>82573</v>
      </c>
      <c r="H95" s="36">
        <v>82573</v>
      </c>
      <c r="I95" s="19">
        <v>10882</v>
      </c>
      <c r="J95" s="19">
        <v>1591</v>
      </c>
      <c r="K95" s="19">
        <v>0</v>
      </c>
      <c r="L95" s="19">
        <v>0</v>
      </c>
      <c r="M95" s="120">
        <v>0</v>
      </c>
      <c r="N95" s="19">
        <v>0</v>
      </c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</row>
    <row r="96" spans="1:29" s="19" customFormat="1" ht="16.5" customHeight="1">
      <c r="A96" s="39"/>
      <c r="B96" s="43"/>
      <c r="C96" s="43">
        <v>4210</v>
      </c>
      <c r="D96" s="36" t="s">
        <v>38</v>
      </c>
      <c r="E96" s="36">
        <v>3000</v>
      </c>
      <c r="F96" s="36"/>
      <c r="G96" s="36">
        <v>41000</v>
      </c>
      <c r="H96" s="36">
        <v>41000</v>
      </c>
      <c r="I96" s="19">
        <v>0</v>
      </c>
      <c r="J96" s="19">
        <v>0</v>
      </c>
      <c r="K96" s="19">
        <v>0</v>
      </c>
      <c r="L96" s="19">
        <v>0</v>
      </c>
      <c r="M96" s="120">
        <v>0</v>
      </c>
      <c r="N96" s="19">
        <v>0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</row>
    <row r="97" spans="1:29" s="19" customFormat="1" ht="16.5" customHeight="1">
      <c r="A97" s="39"/>
      <c r="B97" s="43"/>
      <c r="C97" s="43">
        <v>4300</v>
      </c>
      <c r="D97" s="36" t="s">
        <v>39</v>
      </c>
      <c r="E97" s="36"/>
      <c r="F97" s="36">
        <v>1000</v>
      </c>
      <c r="G97" s="36">
        <v>25100</v>
      </c>
      <c r="H97" s="36">
        <v>25100</v>
      </c>
      <c r="I97" s="19">
        <v>0</v>
      </c>
      <c r="J97" s="19">
        <v>0</v>
      </c>
      <c r="K97" s="19">
        <v>0</v>
      </c>
      <c r="L97" s="19">
        <v>0</v>
      </c>
      <c r="M97" s="120">
        <v>0</v>
      </c>
      <c r="N97" s="19">
        <v>0</v>
      </c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</row>
    <row r="98" spans="1:29" s="19" customFormat="1" ht="16.5" customHeight="1">
      <c r="A98" s="39"/>
      <c r="B98" s="43">
        <v>90015</v>
      </c>
      <c r="C98" s="43"/>
      <c r="D98" s="34" t="s">
        <v>289</v>
      </c>
      <c r="E98" s="36">
        <v>3000</v>
      </c>
      <c r="F98" s="36">
        <v>4000</v>
      </c>
      <c r="G98" s="36">
        <v>332350</v>
      </c>
      <c r="H98" s="36">
        <v>218350</v>
      </c>
      <c r="I98" s="19">
        <v>0</v>
      </c>
      <c r="J98" s="19">
        <v>0</v>
      </c>
      <c r="K98" s="19">
        <v>0</v>
      </c>
      <c r="L98" s="19">
        <v>0</v>
      </c>
      <c r="M98" s="120">
        <v>0</v>
      </c>
      <c r="N98" s="19">
        <v>111000</v>
      </c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</row>
    <row r="99" spans="1:29" s="19" customFormat="1" ht="16.5" customHeight="1">
      <c r="A99" s="39"/>
      <c r="B99" s="43"/>
      <c r="C99" s="43">
        <v>4300</v>
      </c>
      <c r="D99" s="36" t="s">
        <v>39</v>
      </c>
      <c r="E99" s="36">
        <v>3000</v>
      </c>
      <c r="F99" s="36"/>
      <c r="G99" s="36">
        <v>23000</v>
      </c>
      <c r="H99" s="36">
        <v>23000</v>
      </c>
      <c r="I99" s="19">
        <v>0</v>
      </c>
      <c r="J99" s="19">
        <v>0</v>
      </c>
      <c r="K99" s="19">
        <v>0</v>
      </c>
      <c r="L99" s="19">
        <v>0</v>
      </c>
      <c r="M99" s="120">
        <v>0</v>
      </c>
      <c r="N99" s="19">
        <v>0</v>
      </c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</row>
    <row r="100" spans="1:29" s="19" customFormat="1" ht="24.75" customHeight="1">
      <c r="A100" s="39"/>
      <c r="B100" s="43"/>
      <c r="C100" s="43">
        <v>6050</v>
      </c>
      <c r="D100" s="36" t="s">
        <v>286</v>
      </c>
      <c r="E100" s="36"/>
      <c r="F100" s="36">
        <v>4000</v>
      </c>
      <c r="G100" s="36">
        <v>111000</v>
      </c>
      <c r="H100" s="36">
        <v>0</v>
      </c>
      <c r="I100" s="19">
        <v>0</v>
      </c>
      <c r="J100" s="19">
        <v>0</v>
      </c>
      <c r="K100" s="19">
        <v>0</v>
      </c>
      <c r="L100" s="19">
        <v>0</v>
      </c>
      <c r="M100" s="120">
        <v>0</v>
      </c>
      <c r="N100" s="19">
        <v>111000</v>
      </c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</row>
    <row r="101" spans="1:29" s="33" customFormat="1" ht="25.5">
      <c r="A101" s="21">
        <v>921</v>
      </c>
      <c r="B101" s="41"/>
      <c r="C101" s="41"/>
      <c r="D101" s="31" t="s">
        <v>15</v>
      </c>
      <c r="E101" s="31"/>
      <c r="F101" s="31"/>
      <c r="G101" s="22">
        <v>664572</v>
      </c>
      <c r="H101" s="22">
        <v>664572</v>
      </c>
      <c r="I101" s="22">
        <v>7000</v>
      </c>
      <c r="J101" s="22">
        <v>0</v>
      </c>
      <c r="K101" s="22">
        <v>604000</v>
      </c>
      <c r="L101" s="22">
        <v>0</v>
      </c>
      <c r="M101" s="48">
        <v>0</v>
      </c>
      <c r="N101" s="22">
        <v>0</v>
      </c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s="33" customFormat="1" ht="18" customHeight="1">
      <c r="A102" s="21">
        <v>926</v>
      </c>
      <c r="B102" s="41"/>
      <c r="C102" s="41"/>
      <c r="D102" s="31" t="s">
        <v>16</v>
      </c>
      <c r="E102" s="31">
        <v>8000</v>
      </c>
      <c r="F102" s="31">
        <v>30878</v>
      </c>
      <c r="G102" s="22">
        <v>1501937</v>
      </c>
      <c r="H102" s="22">
        <v>202815</v>
      </c>
      <c r="I102" s="22">
        <v>27158</v>
      </c>
      <c r="J102" s="22">
        <v>4666</v>
      </c>
      <c r="K102" s="22">
        <v>110000</v>
      </c>
      <c r="L102" s="22">
        <v>0</v>
      </c>
      <c r="M102" s="48">
        <v>0</v>
      </c>
      <c r="N102" s="22">
        <v>1299122</v>
      </c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s="19" customFormat="1" ht="18" customHeight="1">
      <c r="A103" s="39"/>
      <c r="B103" s="43">
        <v>92601</v>
      </c>
      <c r="C103" s="43"/>
      <c r="D103" s="36" t="s">
        <v>290</v>
      </c>
      <c r="E103" s="36">
        <v>8000</v>
      </c>
      <c r="F103" s="36"/>
      <c r="G103" s="19">
        <v>1310022</v>
      </c>
      <c r="H103" s="19">
        <v>10900</v>
      </c>
      <c r="I103" s="19">
        <v>1274</v>
      </c>
      <c r="J103" s="19">
        <v>226</v>
      </c>
      <c r="K103" s="19">
        <v>0</v>
      </c>
      <c r="L103" s="19">
        <v>0</v>
      </c>
      <c r="M103" s="120">
        <v>0</v>
      </c>
      <c r="N103" s="19">
        <v>1299122</v>
      </c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</row>
    <row r="104" spans="1:29" s="19" customFormat="1" ht="18" customHeight="1">
      <c r="A104" s="39"/>
      <c r="B104" s="43"/>
      <c r="C104" s="43">
        <v>4210</v>
      </c>
      <c r="D104" s="36" t="s">
        <v>38</v>
      </c>
      <c r="E104" s="36">
        <v>7700</v>
      </c>
      <c r="F104" s="36"/>
      <c r="G104" s="19">
        <v>9100</v>
      </c>
      <c r="H104" s="19">
        <v>9100</v>
      </c>
      <c r="I104" s="19">
        <v>0</v>
      </c>
      <c r="J104" s="19">
        <v>0</v>
      </c>
      <c r="K104" s="19">
        <v>0</v>
      </c>
      <c r="L104" s="19">
        <v>0</v>
      </c>
      <c r="M104" s="120">
        <v>0</v>
      </c>
      <c r="N104" s="19">
        <v>0</v>
      </c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</row>
    <row r="105" spans="1:29" s="19" customFormat="1" ht="18" customHeight="1">
      <c r="A105" s="39"/>
      <c r="B105" s="43"/>
      <c r="C105" s="43">
        <v>4300</v>
      </c>
      <c r="D105" s="36" t="s">
        <v>39</v>
      </c>
      <c r="E105" s="36">
        <v>300</v>
      </c>
      <c r="F105" s="36"/>
      <c r="G105" s="19">
        <v>300</v>
      </c>
      <c r="H105" s="19">
        <v>300</v>
      </c>
      <c r="I105" s="19">
        <v>0</v>
      </c>
      <c r="J105" s="19">
        <v>0</v>
      </c>
      <c r="K105" s="19">
        <v>0</v>
      </c>
      <c r="L105" s="19">
        <v>0</v>
      </c>
      <c r="M105" s="120">
        <v>0</v>
      </c>
      <c r="N105" s="19">
        <v>0</v>
      </c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</row>
    <row r="106" spans="1:29" s="19" customFormat="1" ht="27.75" customHeight="1">
      <c r="A106" s="39"/>
      <c r="B106" s="43"/>
      <c r="C106" s="43">
        <v>6050</v>
      </c>
      <c r="D106" s="36" t="s">
        <v>286</v>
      </c>
      <c r="E106" s="36"/>
      <c r="F106" s="36">
        <v>30878</v>
      </c>
      <c r="G106" s="19">
        <v>1299122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20">
        <v>0</v>
      </c>
      <c r="N106" s="19">
        <v>1299122</v>
      </c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</row>
    <row r="107" spans="1:29" s="53" customFormat="1" ht="25.5" customHeight="1">
      <c r="A107" s="270" t="s">
        <v>33</v>
      </c>
      <c r="B107" s="270"/>
      <c r="C107" s="270"/>
      <c r="D107" s="270"/>
      <c r="E107" s="94">
        <f>SUM(E102,E101,E92,E91,E47,E46,E45,E44,E35,E34,E18,E15,E12,E9,E8,E7,E69,E57,E53)</f>
        <v>30804</v>
      </c>
      <c r="F107" s="94">
        <f aca="true" t="shared" si="1" ref="F107:N107">SUM(F102,F101,F92,F91,F47,F46,F45,F44,F35,F34,F18,F15,F12,F9,F8,F7,F69,F57,F53)</f>
        <v>139534</v>
      </c>
      <c r="G107" s="94">
        <f t="shared" si="1"/>
        <v>15161090</v>
      </c>
      <c r="H107" s="94">
        <f t="shared" si="1"/>
        <v>13216311</v>
      </c>
      <c r="I107" s="94">
        <f t="shared" si="1"/>
        <v>4767057</v>
      </c>
      <c r="J107" s="94">
        <f t="shared" si="1"/>
        <v>919534</v>
      </c>
      <c r="K107" s="94">
        <f t="shared" si="1"/>
        <v>819669</v>
      </c>
      <c r="L107" s="94">
        <f t="shared" si="1"/>
        <v>44577</v>
      </c>
      <c r="M107" s="94">
        <f t="shared" si="1"/>
        <v>6211</v>
      </c>
      <c r="N107" s="94">
        <f t="shared" si="1"/>
        <v>1944779</v>
      </c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</row>
    <row r="108" spans="1:29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29" ht="12.75">
      <c r="A109" s="27"/>
      <c r="B109" s="23"/>
      <c r="C109" s="23"/>
      <c r="D109" s="57"/>
      <c r="E109" s="57"/>
      <c r="F109" s="57"/>
      <c r="G109" s="23"/>
      <c r="H109" s="23"/>
      <c r="I109" s="23"/>
      <c r="J109" s="23"/>
      <c r="K109" s="23"/>
      <c r="L109" s="23"/>
      <c r="M109" s="23"/>
      <c r="N109" s="23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5:29" ht="12.75"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27" ht="13.5" customHeight="1"/>
  </sheetData>
  <sheetProtection/>
  <mergeCells count="13">
    <mergeCell ref="A107:D107"/>
    <mergeCell ref="A1:N1"/>
    <mergeCell ref="A3:A5"/>
    <mergeCell ref="B3:B5"/>
    <mergeCell ref="C3:C5"/>
    <mergeCell ref="D3:D5"/>
    <mergeCell ref="G3:G5"/>
    <mergeCell ref="H3:N3"/>
    <mergeCell ref="E3:E5"/>
    <mergeCell ref="F3:F5"/>
    <mergeCell ref="H4:H5"/>
    <mergeCell ref="I4:M4"/>
    <mergeCell ref="N4:N5"/>
  </mergeCells>
  <printOptions/>
  <pageMargins left="0.9055118110236221" right="0.7480314960629921" top="0.9" bottom="0.69" header="0.53" footer="0.46"/>
  <pageSetup horizontalDpi="600" verticalDpi="600" orientation="landscape" paperSize="9" scale="79" r:id="rId1"/>
  <headerFooter alignWithMargins="0">
    <oddHeader>&amp;R&amp;"Arial,Pogrubiony"&amp;11Załącznik Nr 2&amp;"Arial,Normalny" do uchwały Nr XIX/111/2008  Rady Miasta Radziejów z dnia 30 grudnia 2008 roku&amp;10 
</oddHeader>
    <oddFooter>&amp;C&amp;P</oddFooter>
  </headerFooter>
  <rowBreaks count="3" manualBreakCount="3">
    <brk id="33" max="42" man="1"/>
    <brk id="64" max="255" man="1"/>
    <brk id="107" max="255" man="1"/>
  </rowBreaks>
  <colBreaks count="1" manualBreakCount="1">
    <brk id="14" max="65535" man="1"/>
  </colBreaks>
  <ignoredErrors>
    <ignoredError sqref="A7 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8.140625" style="0" customWidth="1"/>
    <col min="4" max="4" width="6.421875" style="0" customWidth="1"/>
    <col min="5" max="5" width="29.0039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9.8515625" style="0" customWidth="1"/>
    <col min="10" max="10" width="10.00390625" style="0" customWidth="1"/>
    <col min="11" max="12" width="10.57421875" style="0" customWidth="1"/>
    <col min="13" max="13" width="9.8515625" style="0" customWidth="1"/>
    <col min="14" max="14" width="10.140625" style="0" customWidth="1"/>
    <col min="15" max="15" width="11.140625" style="0" customWidth="1"/>
  </cols>
  <sheetData>
    <row r="1" spans="1:15" ht="30.75" customHeight="1">
      <c r="A1" s="275" t="s">
        <v>217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31" t="s">
        <v>48</v>
      </c>
    </row>
    <row r="3" spans="1:15" ht="12.75" customHeight="1">
      <c r="A3" s="250" t="s">
        <v>49</v>
      </c>
      <c r="B3" s="251" t="s">
        <v>0</v>
      </c>
      <c r="C3" s="251" t="s">
        <v>162</v>
      </c>
      <c r="D3" s="251" t="s">
        <v>163</v>
      </c>
      <c r="E3" s="274" t="s">
        <v>218</v>
      </c>
      <c r="F3" s="274" t="s">
        <v>165</v>
      </c>
      <c r="G3" s="247" t="s">
        <v>219</v>
      </c>
      <c r="H3" s="274" t="s">
        <v>50</v>
      </c>
      <c r="I3" s="274"/>
      <c r="J3" s="274"/>
      <c r="K3" s="274"/>
      <c r="L3" s="274"/>
      <c r="M3" s="274"/>
      <c r="N3" s="274"/>
      <c r="O3" s="274" t="s">
        <v>236</v>
      </c>
    </row>
    <row r="4" spans="1:15" ht="24.75" customHeight="1">
      <c r="A4" s="250"/>
      <c r="B4" s="251"/>
      <c r="C4" s="251"/>
      <c r="D4" s="251"/>
      <c r="E4" s="274"/>
      <c r="F4" s="274"/>
      <c r="G4" s="248"/>
      <c r="H4" s="274" t="s">
        <v>220</v>
      </c>
      <c r="I4" s="274" t="s">
        <v>170</v>
      </c>
      <c r="J4" s="274"/>
      <c r="K4" s="274"/>
      <c r="L4" s="274"/>
      <c r="M4" s="274" t="s">
        <v>221</v>
      </c>
      <c r="N4" s="274" t="s">
        <v>222</v>
      </c>
      <c r="O4" s="274"/>
    </row>
    <row r="5" spans="1:15" ht="12.75" customHeight="1">
      <c r="A5" s="250"/>
      <c r="B5" s="251"/>
      <c r="C5" s="251"/>
      <c r="D5" s="251"/>
      <c r="E5" s="274"/>
      <c r="F5" s="274"/>
      <c r="G5" s="248"/>
      <c r="H5" s="274"/>
      <c r="I5" s="274" t="s">
        <v>171</v>
      </c>
      <c r="J5" s="274" t="s">
        <v>172</v>
      </c>
      <c r="K5" s="274" t="s">
        <v>223</v>
      </c>
      <c r="L5" s="274" t="s">
        <v>174</v>
      </c>
      <c r="M5" s="274"/>
      <c r="N5" s="274"/>
      <c r="O5" s="274"/>
    </row>
    <row r="6" spans="1:15" ht="14.25" customHeight="1">
      <c r="A6" s="250"/>
      <c r="B6" s="251"/>
      <c r="C6" s="251"/>
      <c r="D6" s="251"/>
      <c r="E6" s="274"/>
      <c r="F6" s="274"/>
      <c r="G6" s="248"/>
      <c r="H6" s="274"/>
      <c r="I6" s="274"/>
      <c r="J6" s="274"/>
      <c r="K6" s="274"/>
      <c r="L6" s="274"/>
      <c r="M6" s="274"/>
      <c r="N6" s="274"/>
      <c r="O6" s="274"/>
    </row>
    <row r="7" spans="1:15" ht="36" customHeight="1">
      <c r="A7" s="250"/>
      <c r="B7" s="251"/>
      <c r="C7" s="251"/>
      <c r="D7" s="251"/>
      <c r="E7" s="274"/>
      <c r="F7" s="274"/>
      <c r="G7" s="249"/>
      <c r="H7" s="274"/>
      <c r="I7" s="274"/>
      <c r="J7" s="274"/>
      <c r="K7" s="274"/>
      <c r="L7" s="274"/>
      <c r="M7" s="274"/>
      <c r="N7" s="274"/>
      <c r="O7" s="274"/>
    </row>
    <row r="8" spans="1:15" ht="12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</row>
    <row r="9" spans="1:15" s="49" customFormat="1" ht="49.5" customHeight="1">
      <c r="A9" s="157" t="s">
        <v>51</v>
      </c>
      <c r="B9" s="158">
        <v>700</v>
      </c>
      <c r="C9" s="158">
        <v>70095</v>
      </c>
      <c r="D9" s="158">
        <v>6060</v>
      </c>
      <c r="E9" s="159" t="s">
        <v>295</v>
      </c>
      <c r="F9" s="160">
        <v>201300</v>
      </c>
      <c r="G9" s="160">
        <v>176120</v>
      </c>
      <c r="H9" s="160">
        <v>25180</v>
      </c>
      <c r="I9" s="160">
        <v>25180</v>
      </c>
      <c r="J9" s="161">
        <v>0</v>
      </c>
      <c r="K9" s="159" t="s">
        <v>176</v>
      </c>
      <c r="L9" s="161">
        <v>0</v>
      </c>
      <c r="M9" s="160">
        <v>0</v>
      </c>
      <c r="N9" s="161">
        <v>0</v>
      </c>
      <c r="O9" s="162" t="s">
        <v>177</v>
      </c>
    </row>
    <row r="10" spans="1:15" s="49" customFormat="1" ht="53.25" customHeight="1">
      <c r="A10" s="163" t="s">
        <v>178</v>
      </c>
      <c r="B10" s="164">
        <v>801</v>
      </c>
      <c r="C10" s="164">
        <v>80101</v>
      </c>
      <c r="D10" s="164">
        <v>6060</v>
      </c>
      <c r="E10" s="165" t="s">
        <v>224</v>
      </c>
      <c r="F10" s="166">
        <v>252540</v>
      </c>
      <c r="G10" s="166">
        <v>220972</v>
      </c>
      <c r="H10" s="166">
        <v>31568</v>
      </c>
      <c r="I10" s="166">
        <v>31568</v>
      </c>
      <c r="J10" s="167">
        <v>0</v>
      </c>
      <c r="K10" s="165" t="s">
        <v>176</v>
      </c>
      <c r="L10" s="167">
        <v>0</v>
      </c>
      <c r="M10" s="166">
        <v>0</v>
      </c>
      <c r="N10" s="167">
        <v>0</v>
      </c>
      <c r="O10" s="168" t="s">
        <v>225</v>
      </c>
    </row>
    <row r="11" spans="1:15" s="121" customFormat="1" ht="42" customHeight="1">
      <c r="A11" s="157" t="s">
        <v>52</v>
      </c>
      <c r="B11" s="158">
        <v>801</v>
      </c>
      <c r="C11" s="158">
        <v>80101</v>
      </c>
      <c r="D11" s="158">
        <v>6050</v>
      </c>
      <c r="E11" s="159" t="s">
        <v>193</v>
      </c>
      <c r="F11" s="160">
        <v>3310876</v>
      </c>
      <c r="G11" s="160">
        <v>39247</v>
      </c>
      <c r="H11" s="160">
        <v>10000</v>
      </c>
      <c r="I11" s="160">
        <v>10000</v>
      </c>
      <c r="J11" s="161">
        <v>0</v>
      </c>
      <c r="K11" s="159" t="s">
        <v>176</v>
      </c>
      <c r="L11" s="161">
        <v>0</v>
      </c>
      <c r="M11" s="160">
        <v>0</v>
      </c>
      <c r="N11" s="160">
        <v>3261629</v>
      </c>
      <c r="O11" s="162" t="s">
        <v>177</v>
      </c>
    </row>
    <row r="12" spans="1:15" ht="48">
      <c r="A12" s="163" t="s">
        <v>53</v>
      </c>
      <c r="B12" s="158">
        <v>801</v>
      </c>
      <c r="C12" s="158">
        <v>80104</v>
      </c>
      <c r="D12" s="158">
        <v>6050</v>
      </c>
      <c r="E12" s="159" t="s">
        <v>226</v>
      </c>
      <c r="F12" s="160">
        <v>444447</v>
      </c>
      <c r="G12" s="160">
        <v>65429</v>
      </c>
      <c r="H12" s="160">
        <v>0</v>
      </c>
      <c r="I12" s="160">
        <v>0</v>
      </c>
      <c r="J12" s="161">
        <v>0</v>
      </c>
      <c r="K12" s="159" t="s">
        <v>176</v>
      </c>
      <c r="L12" s="161">
        <v>0</v>
      </c>
      <c r="M12" s="160">
        <v>0</v>
      </c>
      <c r="N12" s="160">
        <v>379018</v>
      </c>
      <c r="O12" s="162" t="s">
        <v>227</v>
      </c>
    </row>
    <row r="13" spans="1:15" ht="48">
      <c r="A13" s="157" t="s">
        <v>54</v>
      </c>
      <c r="B13" s="158">
        <v>600</v>
      </c>
      <c r="C13" s="158">
        <v>60016</v>
      </c>
      <c r="D13" s="158">
        <v>6050</v>
      </c>
      <c r="E13" s="159" t="s">
        <v>386</v>
      </c>
      <c r="F13" s="160">
        <v>780000</v>
      </c>
      <c r="G13" s="160">
        <v>0</v>
      </c>
      <c r="H13" s="160">
        <v>0</v>
      </c>
      <c r="I13" s="160">
        <v>0</v>
      </c>
      <c r="J13" s="161">
        <v>0</v>
      </c>
      <c r="K13" s="159" t="s">
        <v>176</v>
      </c>
      <c r="L13" s="161">
        <v>0</v>
      </c>
      <c r="M13" s="160">
        <v>30000</v>
      </c>
      <c r="N13" s="160">
        <v>750000</v>
      </c>
      <c r="O13" s="162" t="s">
        <v>177</v>
      </c>
    </row>
    <row r="14" spans="1:15" ht="66" customHeight="1">
      <c r="A14" s="157" t="s">
        <v>55</v>
      </c>
      <c r="B14" s="158">
        <v>600</v>
      </c>
      <c r="C14" s="158">
        <v>60016</v>
      </c>
      <c r="D14" s="158">
        <v>6050</v>
      </c>
      <c r="E14" s="159" t="s">
        <v>320</v>
      </c>
      <c r="F14" s="160">
        <v>2255850</v>
      </c>
      <c r="G14" s="160">
        <v>0</v>
      </c>
      <c r="H14" s="160">
        <v>10000</v>
      </c>
      <c r="I14" s="160">
        <v>10000</v>
      </c>
      <c r="J14" s="160">
        <v>0</v>
      </c>
      <c r="K14" s="159" t="s">
        <v>240</v>
      </c>
      <c r="L14" s="161">
        <v>0</v>
      </c>
      <c r="M14" s="160">
        <v>20000</v>
      </c>
      <c r="N14" s="160">
        <v>2225850</v>
      </c>
      <c r="O14" s="162" t="s">
        <v>177</v>
      </c>
    </row>
    <row r="15" spans="1:15" ht="39.75" customHeight="1">
      <c r="A15" s="157" t="s">
        <v>180</v>
      </c>
      <c r="B15" s="158">
        <v>600</v>
      </c>
      <c r="C15" s="158">
        <v>60016</v>
      </c>
      <c r="D15" s="158">
        <v>6050</v>
      </c>
      <c r="E15" s="159" t="s">
        <v>292</v>
      </c>
      <c r="F15" s="160">
        <v>700150</v>
      </c>
      <c r="G15" s="160">
        <v>9150</v>
      </c>
      <c r="H15" s="160">
        <v>0</v>
      </c>
      <c r="I15" s="160">
        <v>0</v>
      </c>
      <c r="J15" s="160">
        <v>0</v>
      </c>
      <c r="K15" s="159" t="s">
        <v>294</v>
      </c>
      <c r="L15" s="161">
        <v>0</v>
      </c>
      <c r="M15" s="160">
        <v>691000</v>
      </c>
      <c r="N15" s="160">
        <v>0</v>
      </c>
      <c r="O15" s="162" t="s">
        <v>177</v>
      </c>
    </row>
    <row r="16" spans="1:15" ht="49.5" customHeight="1">
      <c r="A16" s="157" t="s">
        <v>182</v>
      </c>
      <c r="B16" s="158">
        <v>700</v>
      </c>
      <c r="C16" s="158">
        <v>70005</v>
      </c>
      <c r="D16" s="158">
        <v>6050</v>
      </c>
      <c r="E16" s="159" t="s">
        <v>237</v>
      </c>
      <c r="F16" s="160">
        <v>500000</v>
      </c>
      <c r="G16" s="160">
        <v>0</v>
      </c>
      <c r="H16" s="160">
        <v>20000</v>
      </c>
      <c r="I16" s="160">
        <v>20000</v>
      </c>
      <c r="J16" s="160">
        <v>0</v>
      </c>
      <c r="K16" s="159" t="s">
        <v>176</v>
      </c>
      <c r="L16" s="161">
        <v>0</v>
      </c>
      <c r="M16" s="160">
        <v>8000</v>
      </c>
      <c r="N16" s="160">
        <v>472000</v>
      </c>
      <c r="O16" s="162" t="s">
        <v>177</v>
      </c>
    </row>
    <row r="17" spans="1:15" ht="48">
      <c r="A17" s="157" t="s">
        <v>184</v>
      </c>
      <c r="B17" s="158">
        <v>700</v>
      </c>
      <c r="C17" s="158">
        <v>70005</v>
      </c>
      <c r="D17" s="158">
        <v>6050</v>
      </c>
      <c r="E17" s="159" t="s">
        <v>181</v>
      </c>
      <c r="F17" s="160">
        <v>1100000</v>
      </c>
      <c r="G17" s="160">
        <v>0</v>
      </c>
      <c r="H17" s="160">
        <v>20000</v>
      </c>
      <c r="I17" s="160">
        <v>20000</v>
      </c>
      <c r="J17" s="160">
        <v>0</v>
      </c>
      <c r="K17" s="159" t="s">
        <v>238</v>
      </c>
      <c r="L17" s="161">
        <v>0</v>
      </c>
      <c r="M17" s="160">
        <v>50000</v>
      </c>
      <c r="N17" s="160">
        <v>1030000</v>
      </c>
      <c r="O17" s="162" t="s">
        <v>177</v>
      </c>
    </row>
    <row r="18" spans="1:15" ht="60">
      <c r="A18" s="163" t="s">
        <v>186</v>
      </c>
      <c r="B18" s="158">
        <v>900</v>
      </c>
      <c r="C18" s="158">
        <v>90001</v>
      </c>
      <c r="D18" s="158">
        <v>6050</v>
      </c>
      <c r="E18" s="159" t="s">
        <v>195</v>
      </c>
      <c r="F18" s="160">
        <v>5717045</v>
      </c>
      <c r="G18" s="160">
        <v>40480</v>
      </c>
      <c r="H18" s="160">
        <v>18200</v>
      </c>
      <c r="I18" s="160">
        <v>18200</v>
      </c>
      <c r="J18" s="160">
        <v>0</v>
      </c>
      <c r="K18" s="159" t="s">
        <v>228</v>
      </c>
      <c r="L18" s="161">
        <v>0</v>
      </c>
      <c r="M18" s="160">
        <v>2384128</v>
      </c>
      <c r="N18" s="160">
        <v>3274237</v>
      </c>
      <c r="O18" s="162" t="s">
        <v>177</v>
      </c>
    </row>
    <row r="19" spans="1:15" ht="111.75" customHeight="1">
      <c r="A19" s="157" t="s">
        <v>189</v>
      </c>
      <c r="B19" s="158">
        <v>900</v>
      </c>
      <c r="C19" s="158">
        <v>90001</v>
      </c>
      <c r="D19" s="158">
        <v>6050</v>
      </c>
      <c r="E19" s="159" t="s">
        <v>229</v>
      </c>
      <c r="F19" s="160">
        <v>2407594</v>
      </c>
      <c r="G19" s="160">
        <v>24372</v>
      </c>
      <c r="H19" s="160">
        <v>10000</v>
      </c>
      <c r="I19" s="160">
        <v>10000</v>
      </c>
      <c r="J19" s="160">
        <v>0</v>
      </c>
      <c r="K19" s="159" t="s">
        <v>296</v>
      </c>
      <c r="L19" s="161">
        <v>0</v>
      </c>
      <c r="M19" s="169">
        <v>2373222</v>
      </c>
      <c r="N19" s="160">
        <v>0</v>
      </c>
      <c r="O19" s="162" t="s">
        <v>177</v>
      </c>
    </row>
    <row r="20" spans="1:15" ht="48">
      <c r="A20" s="157" t="s">
        <v>192</v>
      </c>
      <c r="B20" s="158">
        <v>900</v>
      </c>
      <c r="C20" s="158">
        <v>90001</v>
      </c>
      <c r="D20" s="158">
        <v>6050</v>
      </c>
      <c r="E20" s="159" t="s">
        <v>200</v>
      </c>
      <c r="F20" s="160">
        <v>2272824</v>
      </c>
      <c r="G20" s="160">
        <v>0</v>
      </c>
      <c r="H20" s="160">
        <v>17738</v>
      </c>
      <c r="I20" s="160">
        <v>17738</v>
      </c>
      <c r="J20" s="160">
        <v>0</v>
      </c>
      <c r="K20" s="159" t="s">
        <v>230</v>
      </c>
      <c r="L20" s="161">
        <v>0</v>
      </c>
      <c r="M20" s="160">
        <v>1127543</v>
      </c>
      <c r="N20" s="169">
        <v>1127543</v>
      </c>
      <c r="O20" s="162" t="s">
        <v>177</v>
      </c>
    </row>
    <row r="21" spans="1:15" ht="48">
      <c r="A21" s="157" t="s">
        <v>194</v>
      </c>
      <c r="B21" s="158">
        <v>900</v>
      </c>
      <c r="C21" s="158">
        <v>90001</v>
      </c>
      <c r="D21" s="158">
        <v>6050</v>
      </c>
      <c r="E21" s="159" t="s">
        <v>202</v>
      </c>
      <c r="F21" s="160">
        <v>1012177</v>
      </c>
      <c r="G21" s="160">
        <v>0</v>
      </c>
      <c r="H21" s="160">
        <v>16226</v>
      </c>
      <c r="I21" s="160">
        <v>16226</v>
      </c>
      <c r="J21" s="160">
        <v>0</v>
      </c>
      <c r="K21" s="159" t="s">
        <v>231</v>
      </c>
      <c r="L21" s="161">
        <v>0</v>
      </c>
      <c r="M21" s="160">
        <v>995951</v>
      </c>
      <c r="N21" s="160">
        <v>0</v>
      </c>
      <c r="O21" s="162" t="s">
        <v>177</v>
      </c>
    </row>
    <row r="22" spans="1:15" ht="63.75" customHeight="1">
      <c r="A22" s="163" t="s">
        <v>196</v>
      </c>
      <c r="B22" s="170">
        <v>900</v>
      </c>
      <c r="C22" s="170">
        <v>90001</v>
      </c>
      <c r="D22" s="158">
        <v>6050</v>
      </c>
      <c r="E22" s="159" t="s">
        <v>232</v>
      </c>
      <c r="F22" s="160">
        <v>260000</v>
      </c>
      <c r="G22" s="160">
        <v>6037</v>
      </c>
      <c r="H22" s="160">
        <v>0</v>
      </c>
      <c r="I22" s="160">
        <v>0</v>
      </c>
      <c r="J22" s="160">
        <v>0</v>
      </c>
      <c r="K22" s="159" t="s">
        <v>176</v>
      </c>
      <c r="L22" s="161">
        <v>0</v>
      </c>
      <c r="M22" s="160">
        <v>0</v>
      </c>
      <c r="N22" s="160">
        <v>253963</v>
      </c>
      <c r="O22" s="162" t="s">
        <v>177</v>
      </c>
    </row>
    <row r="23" spans="1:15" ht="48">
      <c r="A23" s="157" t="s">
        <v>198</v>
      </c>
      <c r="B23" s="158">
        <v>900</v>
      </c>
      <c r="C23" s="158">
        <v>90001</v>
      </c>
      <c r="D23" s="158">
        <v>6050</v>
      </c>
      <c r="E23" s="159" t="s">
        <v>233</v>
      </c>
      <c r="F23" s="160">
        <v>1000000</v>
      </c>
      <c r="G23" s="160">
        <v>0</v>
      </c>
      <c r="H23" s="160">
        <v>0</v>
      </c>
      <c r="I23" s="160">
        <v>0</v>
      </c>
      <c r="J23" s="160">
        <v>0</v>
      </c>
      <c r="K23" s="159" t="s">
        <v>176</v>
      </c>
      <c r="L23" s="161">
        <v>0</v>
      </c>
      <c r="M23" s="160">
        <v>0</v>
      </c>
      <c r="N23" s="160">
        <v>1000000</v>
      </c>
      <c r="O23" s="162" t="s">
        <v>177</v>
      </c>
    </row>
    <row r="24" spans="1:15" ht="48">
      <c r="A24" s="157" t="s">
        <v>199</v>
      </c>
      <c r="B24" s="158">
        <v>900</v>
      </c>
      <c r="C24" s="158">
        <v>90001</v>
      </c>
      <c r="D24" s="158">
        <v>6050</v>
      </c>
      <c r="E24" s="159" t="s">
        <v>234</v>
      </c>
      <c r="F24" s="160">
        <v>4000000</v>
      </c>
      <c r="G24" s="161">
        <v>0</v>
      </c>
      <c r="H24" s="161">
        <v>0</v>
      </c>
      <c r="I24" s="161">
        <v>0</v>
      </c>
      <c r="J24" s="161">
        <v>0</v>
      </c>
      <c r="K24" s="159" t="s">
        <v>176</v>
      </c>
      <c r="L24" s="161">
        <v>0</v>
      </c>
      <c r="M24" s="161">
        <v>0</v>
      </c>
      <c r="N24" s="160">
        <v>4000000</v>
      </c>
      <c r="O24" s="162" t="s">
        <v>177</v>
      </c>
    </row>
    <row r="25" spans="1:15" ht="60">
      <c r="A25" s="157" t="s">
        <v>201</v>
      </c>
      <c r="B25" s="158">
        <v>900</v>
      </c>
      <c r="C25" s="158">
        <v>90015</v>
      </c>
      <c r="D25" s="158">
        <v>6050</v>
      </c>
      <c r="E25" s="159" t="s">
        <v>239</v>
      </c>
      <c r="F25" s="160">
        <v>250000</v>
      </c>
      <c r="G25" s="160">
        <v>7370</v>
      </c>
      <c r="H25" s="160">
        <v>111000</v>
      </c>
      <c r="I25" s="160">
        <v>111000</v>
      </c>
      <c r="J25" s="160">
        <v>0</v>
      </c>
      <c r="K25" s="159" t="s">
        <v>176</v>
      </c>
      <c r="L25" s="160">
        <v>0</v>
      </c>
      <c r="M25" s="160">
        <v>50000</v>
      </c>
      <c r="N25" s="160">
        <v>81630</v>
      </c>
      <c r="O25" s="162" t="s">
        <v>177</v>
      </c>
    </row>
    <row r="26" spans="1:15" ht="48">
      <c r="A26" s="157" t="s">
        <v>204</v>
      </c>
      <c r="B26" s="158">
        <v>900</v>
      </c>
      <c r="C26" s="158">
        <v>90095</v>
      </c>
      <c r="D26" s="158">
        <v>6050</v>
      </c>
      <c r="E26" s="159" t="s">
        <v>293</v>
      </c>
      <c r="F26" s="160">
        <v>2000000</v>
      </c>
      <c r="G26" s="160">
        <v>0</v>
      </c>
      <c r="H26" s="160">
        <v>0</v>
      </c>
      <c r="I26" s="160">
        <v>0</v>
      </c>
      <c r="J26" s="160">
        <v>0</v>
      </c>
      <c r="K26" s="159" t="s">
        <v>176</v>
      </c>
      <c r="L26" s="160">
        <v>0</v>
      </c>
      <c r="M26" s="160">
        <v>10000</v>
      </c>
      <c r="N26" s="160">
        <v>1990000</v>
      </c>
      <c r="O26" s="162" t="s">
        <v>177</v>
      </c>
    </row>
    <row r="27" spans="1:15" ht="19.5" customHeight="1">
      <c r="A27" s="272" t="s">
        <v>56</v>
      </c>
      <c r="B27" s="272"/>
      <c r="C27" s="272"/>
      <c r="D27" s="272"/>
      <c r="E27" s="272"/>
      <c r="F27" s="171">
        <f>SUM(F9:F26)</f>
        <v>28464803</v>
      </c>
      <c r="G27" s="171">
        <f>SUM(G9:G26)</f>
        <v>589177</v>
      </c>
      <c r="H27" s="171">
        <f>SUM(H9:H26)</f>
        <v>289912</v>
      </c>
      <c r="I27" s="171">
        <f>SUM(I9:I26)</f>
        <v>289912</v>
      </c>
      <c r="J27" s="171">
        <f>SUM(J9:J25)</f>
        <v>0</v>
      </c>
      <c r="K27" s="171">
        <v>0</v>
      </c>
      <c r="L27" s="171">
        <f>SUM(L9:L25)</f>
        <v>0</v>
      </c>
      <c r="M27" s="171">
        <f>SUM(M9:M26)</f>
        <v>7739844</v>
      </c>
      <c r="N27" s="171">
        <f>SUM(N9:N26)</f>
        <v>19845870</v>
      </c>
      <c r="O27" s="172" t="s">
        <v>208</v>
      </c>
    </row>
    <row r="28" spans="1:15" ht="1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23" t="s">
        <v>209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2" customHeight="1">
      <c r="A30" s="23" t="s">
        <v>210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23" t="s">
        <v>211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3" t="s">
        <v>212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>
      <c r="A34" s="173" t="s">
        <v>235</v>
      </c>
      <c r="B34" s="17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25.5" customHeight="1">
      <c r="A35" s="273" t="s">
        <v>297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</row>
    <row r="36" spans="1:15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4" ht="12.7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</row>
    <row r="38" spans="1:14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5"/>
      <c r="N39" s="143"/>
    </row>
    <row r="40" spans="1:14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</sheetData>
  <sheetProtection/>
  <mergeCells count="20">
    <mergeCell ref="A1:O1"/>
    <mergeCell ref="G3:G7"/>
    <mergeCell ref="K5:K7"/>
    <mergeCell ref="L5:L7"/>
    <mergeCell ref="A3:A7"/>
    <mergeCell ref="F3:F7"/>
    <mergeCell ref="B3:B7"/>
    <mergeCell ref="C3:C7"/>
    <mergeCell ref="D3:D7"/>
    <mergeCell ref="E3:E7"/>
    <mergeCell ref="A27:E27"/>
    <mergeCell ref="A35:O35"/>
    <mergeCell ref="H3:N3"/>
    <mergeCell ref="O3:O7"/>
    <mergeCell ref="M4:M7"/>
    <mergeCell ref="N4:N7"/>
    <mergeCell ref="H4:H7"/>
    <mergeCell ref="I4:L4"/>
    <mergeCell ref="I5:I7"/>
    <mergeCell ref="J5:J7"/>
  </mergeCells>
  <printOptions/>
  <pageMargins left="0.7480314960629921" right="0.7086614173228347" top="0.98" bottom="0.984251968503937" header="0.65" footer="0.5118110236220472"/>
  <pageSetup horizontalDpi="600" verticalDpi="600" orientation="landscape" paperSize="9" scale="82" r:id="rId1"/>
  <headerFooter alignWithMargins="0">
    <oddHeader>&amp;R&amp;"Arial,Pogrubiony"&amp;11Załącznik Nr 3 &amp;"Arial,Normalny"do uchwały Nr XIX/111/2008 Rady Miasta Radziejów z dnia 30 grudnia 2008 roku  
</oddHeader>
  </headerFooter>
  <rowBreaks count="2" manualBreakCount="2">
    <brk id="16" max="14" man="1"/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B29" sqref="B29"/>
    </sheetView>
  </sheetViews>
  <sheetFormatPr defaultColWidth="9.140625" defaultRowHeight="12.75"/>
  <cols>
    <col min="1" max="1" width="4.57421875" style="0" customWidth="1"/>
    <col min="2" max="2" width="7.421875" style="0" customWidth="1"/>
    <col min="4" max="4" width="7.421875" style="0" customWidth="1"/>
    <col min="5" max="5" width="26.57421875" style="0" customWidth="1"/>
    <col min="6" max="6" width="10.7109375" style="0" customWidth="1"/>
    <col min="7" max="7" width="10.8515625" style="0" customWidth="1"/>
    <col min="8" max="8" width="10.421875" style="0" customWidth="1"/>
    <col min="9" max="9" width="9.8515625" style="0" customWidth="1"/>
    <col min="10" max="10" width="10.00390625" style="0" customWidth="1"/>
    <col min="11" max="12" width="10.57421875" style="0" customWidth="1"/>
    <col min="13" max="13" width="9.8515625" style="0" customWidth="1"/>
    <col min="14" max="14" width="11.7109375" style="0" customWidth="1"/>
  </cols>
  <sheetData>
    <row r="1" spans="1:14" ht="23.25" customHeight="1">
      <c r="A1" s="275" t="s">
        <v>161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6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31" t="s">
        <v>48</v>
      </c>
    </row>
    <row r="3" spans="1:14" ht="12.75" customHeight="1">
      <c r="A3" s="251" t="s">
        <v>49</v>
      </c>
      <c r="B3" s="251" t="s">
        <v>0</v>
      </c>
      <c r="C3" s="251" t="s">
        <v>162</v>
      </c>
      <c r="D3" s="251" t="s">
        <v>163</v>
      </c>
      <c r="E3" s="274" t="s">
        <v>164</v>
      </c>
      <c r="F3" s="274" t="s">
        <v>165</v>
      </c>
      <c r="G3" s="156"/>
      <c r="H3" s="274" t="s">
        <v>50</v>
      </c>
      <c r="I3" s="274"/>
      <c r="J3" s="274"/>
      <c r="K3" s="274"/>
      <c r="L3" s="274"/>
      <c r="M3" s="247" t="s">
        <v>166</v>
      </c>
      <c r="N3" s="247" t="s">
        <v>167</v>
      </c>
    </row>
    <row r="4" spans="1:14" ht="37.5" customHeight="1">
      <c r="A4" s="251"/>
      <c r="B4" s="251"/>
      <c r="C4" s="251"/>
      <c r="D4" s="251"/>
      <c r="E4" s="274"/>
      <c r="F4" s="274"/>
      <c r="G4" s="247" t="s">
        <v>168</v>
      </c>
      <c r="H4" s="274" t="s">
        <v>169</v>
      </c>
      <c r="I4" s="274" t="s">
        <v>170</v>
      </c>
      <c r="J4" s="274"/>
      <c r="K4" s="274"/>
      <c r="L4" s="274"/>
      <c r="M4" s="248"/>
      <c r="N4" s="248"/>
    </row>
    <row r="5" spans="1:14" ht="12.75">
      <c r="A5" s="251"/>
      <c r="B5" s="251"/>
      <c r="C5" s="251"/>
      <c r="D5" s="251"/>
      <c r="E5" s="274"/>
      <c r="F5" s="274"/>
      <c r="G5" s="248"/>
      <c r="H5" s="274"/>
      <c r="I5" s="274" t="s">
        <v>171</v>
      </c>
      <c r="J5" s="274" t="s">
        <v>172</v>
      </c>
      <c r="K5" s="274" t="s">
        <v>173</v>
      </c>
      <c r="L5" s="274" t="s">
        <v>174</v>
      </c>
      <c r="M5" s="248"/>
      <c r="N5" s="248"/>
    </row>
    <row r="6" spans="1:14" ht="14.25" customHeight="1">
      <c r="A6" s="251"/>
      <c r="B6" s="251"/>
      <c r="C6" s="251"/>
      <c r="D6" s="251"/>
      <c r="E6" s="274"/>
      <c r="F6" s="274"/>
      <c r="G6" s="248"/>
      <c r="H6" s="274"/>
      <c r="I6" s="274"/>
      <c r="J6" s="274"/>
      <c r="K6" s="274"/>
      <c r="L6" s="274"/>
      <c r="M6" s="248"/>
      <c r="N6" s="248"/>
    </row>
    <row r="7" spans="1:14" ht="29.25" customHeight="1">
      <c r="A7" s="251"/>
      <c r="B7" s="251"/>
      <c r="C7" s="251"/>
      <c r="D7" s="251"/>
      <c r="E7" s="274"/>
      <c r="F7" s="274"/>
      <c r="G7" s="249"/>
      <c r="H7" s="274"/>
      <c r="I7" s="274"/>
      <c r="J7" s="274"/>
      <c r="K7" s="274"/>
      <c r="L7" s="274"/>
      <c r="M7" s="249"/>
      <c r="N7" s="249"/>
    </row>
    <row r="8" spans="1:14" ht="12" customHeight="1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/>
      <c r="H8" s="133">
        <v>7</v>
      </c>
      <c r="I8" s="133">
        <v>8</v>
      </c>
      <c r="J8" s="133">
        <v>9</v>
      </c>
      <c r="K8" s="133">
        <v>10</v>
      </c>
      <c r="L8" s="133">
        <v>11</v>
      </c>
      <c r="M8" s="133"/>
      <c r="N8" s="133">
        <v>12</v>
      </c>
    </row>
    <row r="9" spans="1:14" s="49" customFormat="1" ht="49.5" customHeight="1">
      <c r="A9" s="134" t="s">
        <v>51</v>
      </c>
      <c r="B9" s="135">
        <v>600</v>
      </c>
      <c r="C9" s="135">
        <v>60016</v>
      </c>
      <c r="D9" s="135">
        <v>6050</v>
      </c>
      <c r="E9" s="136" t="s">
        <v>175</v>
      </c>
      <c r="F9" s="137">
        <v>80348</v>
      </c>
      <c r="G9" s="137">
        <v>0</v>
      </c>
      <c r="H9" s="137">
        <v>80348</v>
      </c>
      <c r="I9" s="137">
        <v>80348</v>
      </c>
      <c r="J9" s="137">
        <v>0</v>
      </c>
      <c r="K9" s="138" t="s">
        <v>176</v>
      </c>
      <c r="L9" s="137">
        <v>0</v>
      </c>
      <c r="M9" s="137">
        <v>0</v>
      </c>
      <c r="N9" s="139" t="s">
        <v>177</v>
      </c>
    </row>
    <row r="10" spans="1:14" s="49" customFormat="1" ht="53.25" customHeight="1">
      <c r="A10" s="134" t="s">
        <v>178</v>
      </c>
      <c r="B10" s="135">
        <v>600</v>
      </c>
      <c r="C10" s="135">
        <v>60016</v>
      </c>
      <c r="D10" s="135">
        <v>6050</v>
      </c>
      <c r="E10" s="138" t="s">
        <v>321</v>
      </c>
      <c r="F10" s="137">
        <v>40824</v>
      </c>
      <c r="G10" s="137">
        <v>0</v>
      </c>
      <c r="H10" s="137">
        <v>40824</v>
      </c>
      <c r="I10" s="137">
        <v>40824</v>
      </c>
      <c r="J10" s="137">
        <v>0</v>
      </c>
      <c r="K10" s="138" t="s">
        <v>176</v>
      </c>
      <c r="L10" s="137">
        <v>0</v>
      </c>
      <c r="M10" s="137">
        <v>0</v>
      </c>
      <c r="N10" s="139" t="s">
        <v>177</v>
      </c>
    </row>
    <row r="11" spans="1:14" s="121" customFormat="1" ht="48" customHeight="1">
      <c r="A11" s="134" t="s">
        <v>52</v>
      </c>
      <c r="B11" s="135">
        <v>600</v>
      </c>
      <c r="C11" s="135">
        <v>60016</v>
      </c>
      <c r="D11" s="135">
        <v>6050</v>
      </c>
      <c r="E11" s="138" t="s">
        <v>179</v>
      </c>
      <c r="F11" s="137">
        <v>28673</v>
      </c>
      <c r="G11" s="137">
        <v>0</v>
      </c>
      <c r="H11" s="137">
        <v>28673</v>
      </c>
      <c r="I11" s="137">
        <v>28673</v>
      </c>
      <c r="J11" s="137"/>
      <c r="K11" s="138" t="s">
        <v>176</v>
      </c>
      <c r="L11" s="137">
        <v>0</v>
      </c>
      <c r="M11" s="137">
        <v>0</v>
      </c>
      <c r="N11" s="139" t="s">
        <v>177</v>
      </c>
    </row>
    <row r="12" spans="1:14" ht="55.5" customHeight="1">
      <c r="A12" s="134" t="s">
        <v>53</v>
      </c>
      <c r="B12" s="135">
        <v>600</v>
      </c>
      <c r="C12" s="135">
        <v>60016</v>
      </c>
      <c r="D12" s="135">
        <v>6050</v>
      </c>
      <c r="E12" s="136" t="s">
        <v>320</v>
      </c>
      <c r="F12" s="137">
        <v>2255850</v>
      </c>
      <c r="G12" s="137">
        <v>0</v>
      </c>
      <c r="H12" s="137">
        <v>10000</v>
      </c>
      <c r="I12" s="137">
        <v>1000</v>
      </c>
      <c r="J12" s="137"/>
      <c r="K12" s="138" t="s">
        <v>240</v>
      </c>
      <c r="L12" s="137">
        <v>0</v>
      </c>
      <c r="M12" s="137">
        <v>2245850</v>
      </c>
      <c r="N12" s="139" t="s">
        <v>177</v>
      </c>
    </row>
    <row r="13" spans="1:14" ht="52.5" customHeight="1">
      <c r="A13" s="134" t="s">
        <v>54</v>
      </c>
      <c r="B13" s="135">
        <v>700</v>
      </c>
      <c r="C13" s="135">
        <v>70005</v>
      </c>
      <c r="D13" s="135">
        <v>6050</v>
      </c>
      <c r="E13" s="138" t="s">
        <v>241</v>
      </c>
      <c r="F13" s="137">
        <v>500000</v>
      </c>
      <c r="G13" s="137">
        <v>0</v>
      </c>
      <c r="H13" s="137">
        <v>20000</v>
      </c>
      <c r="I13" s="137">
        <v>20000</v>
      </c>
      <c r="J13" s="137">
        <v>0</v>
      </c>
      <c r="K13" s="138" t="s">
        <v>176</v>
      </c>
      <c r="L13" s="137">
        <v>0</v>
      </c>
      <c r="M13" s="137">
        <v>480000</v>
      </c>
      <c r="N13" s="139" t="s">
        <v>177</v>
      </c>
    </row>
    <row r="14" spans="1:14" ht="47.25" customHeight="1">
      <c r="A14" s="134" t="s">
        <v>55</v>
      </c>
      <c r="B14" s="135">
        <v>700</v>
      </c>
      <c r="C14" s="135">
        <v>70005</v>
      </c>
      <c r="D14" s="135">
        <v>6050</v>
      </c>
      <c r="E14" s="138" t="s">
        <v>181</v>
      </c>
      <c r="F14" s="137">
        <v>1100000</v>
      </c>
      <c r="G14" s="137">
        <v>0</v>
      </c>
      <c r="H14" s="137">
        <v>20000</v>
      </c>
      <c r="I14" s="137">
        <v>20000</v>
      </c>
      <c r="J14" s="137">
        <v>0</v>
      </c>
      <c r="K14" s="138" t="s">
        <v>176</v>
      </c>
      <c r="L14" s="137">
        <v>0</v>
      </c>
      <c r="M14" s="137">
        <v>1080000</v>
      </c>
      <c r="N14" s="139" t="s">
        <v>177</v>
      </c>
    </row>
    <row r="15" spans="1:14" ht="45">
      <c r="A15" s="134" t="s">
        <v>180</v>
      </c>
      <c r="B15" s="135">
        <v>700</v>
      </c>
      <c r="C15" s="135">
        <v>70095</v>
      </c>
      <c r="D15" s="135">
        <v>6060</v>
      </c>
      <c r="E15" s="138" t="s">
        <v>183</v>
      </c>
      <c r="F15" s="137">
        <v>201300</v>
      </c>
      <c r="G15" s="137">
        <v>176120</v>
      </c>
      <c r="H15" s="137">
        <v>25180</v>
      </c>
      <c r="I15" s="137">
        <v>25180</v>
      </c>
      <c r="J15" s="137">
        <v>0</v>
      </c>
      <c r="K15" s="138" t="s">
        <v>176</v>
      </c>
      <c r="L15" s="137">
        <v>0</v>
      </c>
      <c r="M15" s="137">
        <v>0</v>
      </c>
      <c r="N15" s="139" t="s">
        <v>177</v>
      </c>
    </row>
    <row r="16" spans="1:14" ht="45">
      <c r="A16" s="134" t="s">
        <v>182</v>
      </c>
      <c r="B16" s="135">
        <v>750</v>
      </c>
      <c r="C16" s="135">
        <v>75023</v>
      </c>
      <c r="D16" s="135">
        <v>6060</v>
      </c>
      <c r="E16" s="138" t="s">
        <v>185</v>
      </c>
      <c r="F16" s="137">
        <v>49000</v>
      </c>
      <c r="G16" s="137">
        <v>0</v>
      </c>
      <c r="H16" s="137">
        <v>49000</v>
      </c>
      <c r="I16" s="137">
        <v>49000</v>
      </c>
      <c r="J16" s="137">
        <v>0</v>
      </c>
      <c r="K16" s="138" t="s">
        <v>176</v>
      </c>
      <c r="L16" s="137">
        <v>0</v>
      </c>
      <c r="M16" s="137">
        <v>0</v>
      </c>
      <c r="N16" s="139" t="s">
        <v>177</v>
      </c>
    </row>
    <row r="17" spans="1:14" ht="45">
      <c r="A17" s="134" t="s">
        <v>184</v>
      </c>
      <c r="B17" s="135">
        <v>754</v>
      </c>
      <c r="C17" s="135">
        <v>75412</v>
      </c>
      <c r="D17" s="135">
        <v>6060</v>
      </c>
      <c r="E17" s="138" t="s">
        <v>187</v>
      </c>
      <c r="F17" s="137">
        <v>106000</v>
      </c>
      <c r="G17" s="137">
        <v>0</v>
      </c>
      <c r="H17" s="137">
        <v>106000</v>
      </c>
      <c r="I17" s="137">
        <v>21200</v>
      </c>
      <c r="J17" s="137">
        <v>84800</v>
      </c>
      <c r="K17" s="138" t="s">
        <v>188</v>
      </c>
      <c r="L17" s="137">
        <v>0</v>
      </c>
      <c r="M17" s="137">
        <v>0</v>
      </c>
      <c r="N17" s="139" t="s">
        <v>177</v>
      </c>
    </row>
    <row r="18" spans="1:14" ht="45">
      <c r="A18" s="134" t="s">
        <v>186</v>
      </c>
      <c r="B18" s="135">
        <v>801</v>
      </c>
      <c r="C18" s="135">
        <v>80101</v>
      </c>
      <c r="D18" s="135">
        <v>6060</v>
      </c>
      <c r="E18" s="138" t="s">
        <v>190</v>
      </c>
      <c r="F18" s="137">
        <v>252540</v>
      </c>
      <c r="G18" s="137">
        <v>220972</v>
      </c>
      <c r="H18" s="137">
        <v>31568</v>
      </c>
      <c r="I18" s="137">
        <v>31568</v>
      </c>
      <c r="J18" s="137">
        <v>0</v>
      </c>
      <c r="K18" s="138" t="s">
        <v>176</v>
      </c>
      <c r="L18" s="137">
        <v>0</v>
      </c>
      <c r="M18" s="137">
        <v>0</v>
      </c>
      <c r="N18" s="139" t="s">
        <v>191</v>
      </c>
    </row>
    <row r="19" spans="1:14" ht="45">
      <c r="A19" s="134" t="s">
        <v>189</v>
      </c>
      <c r="B19" s="135">
        <v>801</v>
      </c>
      <c r="C19" s="135">
        <v>80101</v>
      </c>
      <c r="D19" s="135">
        <v>6050</v>
      </c>
      <c r="E19" s="138" t="s">
        <v>193</v>
      </c>
      <c r="F19" s="137">
        <v>3310876</v>
      </c>
      <c r="G19" s="137">
        <v>39247</v>
      </c>
      <c r="H19" s="137">
        <v>10000</v>
      </c>
      <c r="I19" s="137">
        <v>10000</v>
      </c>
      <c r="J19" s="137">
        <v>0</v>
      </c>
      <c r="K19" s="138" t="s">
        <v>176</v>
      </c>
      <c r="L19" s="137">
        <v>0</v>
      </c>
      <c r="M19" s="137">
        <v>3261629</v>
      </c>
      <c r="N19" s="139" t="s">
        <v>177</v>
      </c>
    </row>
    <row r="20" spans="1:14" ht="45.75" customHeight="1">
      <c r="A20" s="134" t="s">
        <v>192</v>
      </c>
      <c r="B20" s="135">
        <v>801</v>
      </c>
      <c r="C20" s="135">
        <v>80104</v>
      </c>
      <c r="D20" s="135">
        <v>6060</v>
      </c>
      <c r="E20" s="138" t="s">
        <v>243</v>
      </c>
      <c r="F20" s="137">
        <v>6000</v>
      </c>
      <c r="G20" s="137">
        <v>0</v>
      </c>
      <c r="H20" s="137">
        <v>6000</v>
      </c>
      <c r="I20" s="137">
        <v>6000</v>
      </c>
      <c r="J20" s="137">
        <v>0</v>
      </c>
      <c r="K20" s="138" t="s">
        <v>176</v>
      </c>
      <c r="L20" s="137">
        <v>0</v>
      </c>
      <c r="M20" s="137">
        <v>0</v>
      </c>
      <c r="N20" s="139" t="s">
        <v>244</v>
      </c>
    </row>
    <row r="21" spans="1:14" ht="45">
      <c r="A21" s="134" t="s">
        <v>194</v>
      </c>
      <c r="B21" s="135">
        <v>900</v>
      </c>
      <c r="C21" s="135">
        <v>90001</v>
      </c>
      <c r="D21" s="135">
        <v>6050</v>
      </c>
      <c r="E21" s="138" t="s">
        <v>195</v>
      </c>
      <c r="F21" s="137">
        <v>5717045</v>
      </c>
      <c r="G21" s="137">
        <v>40480</v>
      </c>
      <c r="H21" s="137">
        <v>18200</v>
      </c>
      <c r="I21" s="137">
        <v>18200</v>
      </c>
      <c r="J21" s="137">
        <v>0</v>
      </c>
      <c r="K21" s="138" t="s">
        <v>242</v>
      </c>
      <c r="L21" s="137">
        <v>0</v>
      </c>
      <c r="M21" s="140">
        <v>5658365</v>
      </c>
      <c r="N21" s="139" t="s">
        <v>177</v>
      </c>
    </row>
    <row r="22" spans="1:14" ht="100.5" customHeight="1">
      <c r="A22" s="134" t="s">
        <v>196</v>
      </c>
      <c r="B22" s="135">
        <v>900</v>
      </c>
      <c r="C22" s="135">
        <v>90001</v>
      </c>
      <c r="D22" s="135">
        <v>6050</v>
      </c>
      <c r="E22" s="138" t="s">
        <v>197</v>
      </c>
      <c r="F22" s="137">
        <v>2407594</v>
      </c>
      <c r="G22" s="137">
        <v>24372</v>
      </c>
      <c r="H22" s="137">
        <v>10000</v>
      </c>
      <c r="I22" s="137">
        <v>10000</v>
      </c>
      <c r="J22" s="137">
        <v>0</v>
      </c>
      <c r="K22" s="138" t="s">
        <v>242</v>
      </c>
      <c r="L22" s="137">
        <v>0</v>
      </c>
      <c r="M22" s="137">
        <v>2373222</v>
      </c>
      <c r="N22" s="139" t="s">
        <v>177</v>
      </c>
    </row>
    <row r="23" spans="1:14" ht="45">
      <c r="A23" s="134" t="s">
        <v>198</v>
      </c>
      <c r="B23" s="135">
        <v>900</v>
      </c>
      <c r="C23" s="135">
        <v>90001</v>
      </c>
      <c r="D23" s="135">
        <v>6050</v>
      </c>
      <c r="E23" s="138" t="s">
        <v>245</v>
      </c>
      <c r="F23" s="137">
        <v>7500</v>
      </c>
      <c r="G23" s="137">
        <v>0</v>
      </c>
      <c r="H23" s="137">
        <v>7500</v>
      </c>
      <c r="I23" s="137">
        <v>7500</v>
      </c>
      <c r="J23" s="137">
        <v>0</v>
      </c>
      <c r="K23" s="138" t="s">
        <v>176</v>
      </c>
      <c r="L23" s="137">
        <v>0</v>
      </c>
      <c r="M23" s="137">
        <v>0</v>
      </c>
      <c r="N23" s="139" t="s">
        <v>177</v>
      </c>
    </row>
    <row r="24" spans="1:14" ht="45">
      <c r="A24" s="134" t="s">
        <v>199</v>
      </c>
      <c r="B24" s="135">
        <v>900</v>
      </c>
      <c r="C24" s="135">
        <v>90001</v>
      </c>
      <c r="D24" s="135">
        <v>6050</v>
      </c>
      <c r="E24" s="138" t="s">
        <v>200</v>
      </c>
      <c r="F24" s="137">
        <v>2272824</v>
      </c>
      <c r="G24" s="137">
        <v>0</v>
      </c>
      <c r="H24" s="137">
        <v>17738</v>
      </c>
      <c r="I24" s="137">
        <v>17738</v>
      </c>
      <c r="J24" s="137">
        <v>0</v>
      </c>
      <c r="K24" s="138" t="s">
        <v>242</v>
      </c>
      <c r="L24" s="137">
        <v>0</v>
      </c>
      <c r="M24" s="137">
        <v>2255086</v>
      </c>
      <c r="N24" s="139" t="s">
        <v>177</v>
      </c>
    </row>
    <row r="25" spans="1:14" ht="45">
      <c r="A25" s="134" t="s">
        <v>201</v>
      </c>
      <c r="B25" s="135">
        <v>900</v>
      </c>
      <c r="C25" s="135">
        <v>90001</v>
      </c>
      <c r="D25" s="135">
        <v>6050</v>
      </c>
      <c r="E25" s="138" t="s">
        <v>202</v>
      </c>
      <c r="F25" s="137">
        <v>1012177</v>
      </c>
      <c r="G25" s="137">
        <v>0</v>
      </c>
      <c r="H25" s="137">
        <v>16226</v>
      </c>
      <c r="I25" s="137">
        <v>16226</v>
      </c>
      <c r="J25" s="137">
        <v>0</v>
      </c>
      <c r="K25" s="138" t="s">
        <v>242</v>
      </c>
      <c r="L25" s="137">
        <v>0</v>
      </c>
      <c r="M25" s="137">
        <v>995951</v>
      </c>
      <c r="N25" s="139" t="s">
        <v>177</v>
      </c>
    </row>
    <row r="26" spans="1:14" ht="48" customHeight="1">
      <c r="A26" s="134" t="s">
        <v>204</v>
      </c>
      <c r="B26" s="135">
        <v>900</v>
      </c>
      <c r="C26" s="135">
        <v>90001</v>
      </c>
      <c r="D26" s="135">
        <v>6050</v>
      </c>
      <c r="E26" s="138" t="s">
        <v>203</v>
      </c>
      <c r="F26" s="137">
        <v>20000</v>
      </c>
      <c r="G26" s="137">
        <v>0</v>
      </c>
      <c r="H26" s="137">
        <v>20000</v>
      </c>
      <c r="I26" s="137">
        <v>20000</v>
      </c>
      <c r="J26" s="137">
        <v>0</v>
      </c>
      <c r="K26" s="138" t="s">
        <v>176</v>
      </c>
      <c r="L26" s="137">
        <v>0</v>
      </c>
      <c r="M26" s="137">
        <v>0</v>
      </c>
      <c r="N26" s="139" t="s">
        <v>177</v>
      </c>
    </row>
    <row r="27" spans="1:14" ht="45">
      <c r="A27" s="134" t="s">
        <v>206</v>
      </c>
      <c r="B27" s="135">
        <v>900</v>
      </c>
      <c r="C27" s="135">
        <v>90004</v>
      </c>
      <c r="D27" s="135">
        <v>6060</v>
      </c>
      <c r="E27" s="138" t="s">
        <v>205</v>
      </c>
      <c r="F27" s="137">
        <v>17400</v>
      </c>
      <c r="G27" s="137">
        <v>0</v>
      </c>
      <c r="H27" s="137">
        <v>17400</v>
      </c>
      <c r="I27" s="137">
        <v>17400</v>
      </c>
      <c r="J27" s="137">
        <v>0</v>
      </c>
      <c r="K27" s="138" t="s">
        <v>176</v>
      </c>
      <c r="L27" s="137">
        <v>0</v>
      </c>
      <c r="M27" s="137">
        <v>0</v>
      </c>
      <c r="N27" s="139" t="s">
        <v>177</v>
      </c>
    </row>
    <row r="28" spans="1:14" ht="66.75" customHeight="1">
      <c r="A28" s="134" t="s">
        <v>207</v>
      </c>
      <c r="B28" s="135">
        <v>900</v>
      </c>
      <c r="C28" s="135">
        <v>90015</v>
      </c>
      <c r="D28" s="135">
        <v>6050</v>
      </c>
      <c r="E28" s="136" t="s">
        <v>298</v>
      </c>
      <c r="F28" s="137">
        <v>250000</v>
      </c>
      <c r="G28" s="137">
        <v>7370</v>
      </c>
      <c r="H28" s="137">
        <v>111000</v>
      </c>
      <c r="I28" s="137">
        <v>111000</v>
      </c>
      <c r="J28" s="137">
        <v>0</v>
      </c>
      <c r="K28" s="138" t="s">
        <v>176</v>
      </c>
      <c r="L28" s="137">
        <v>0</v>
      </c>
      <c r="M28" s="137">
        <v>131630</v>
      </c>
      <c r="N28" s="139" t="s">
        <v>177</v>
      </c>
    </row>
    <row r="29" spans="1:14" ht="45">
      <c r="A29" s="134" t="s">
        <v>246</v>
      </c>
      <c r="B29" s="135">
        <v>926</v>
      </c>
      <c r="C29" s="135">
        <v>92601</v>
      </c>
      <c r="D29" s="135">
        <v>6050</v>
      </c>
      <c r="E29" s="138" t="s">
        <v>291</v>
      </c>
      <c r="F29" s="137">
        <v>1299122</v>
      </c>
      <c r="G29" s="137">
        <v>0</v>
      </c>
      <c r="H29" s="137">
        <v>1299122</v>
      </c>
      <c r="I29" s="137">
        <v>633122</v>
      </c>
      <c r="J29" s="137">
        <v>0</v>
      </c>
      <c r="K29" s="138" t="s">
        <v>247</v>
      </c>
      <c r="L29" s="137">
        <v>0</v>
      </c>
      <c r="M29" s="137">
        <v>0</v>
      </c>
      <c r="N29" s="139" t="s">
        <v>177</v>
      </c>
    </row>
    <row r="30" spans="1:14" ht="26.25" customHeight="1">
      <c r="A30" s="252" t="s">
        <v>56</v>
      </c>
      <c r="B30" s="253"/>
      <c r="C30" s="253"/>
      <c r="D30" s="253"/>
      <c r="E30" s="254"/>
      <c r="F30" s="141">
        <f>SUM(F9:F29)</f>
        <v>20935073</v>
      </c>
      <c r="G30" s="141">
        <f aca="true" t="shared" si="0" ref="G30:L30">SUM(G9:G29)</f>
        <v>508561</v>
      </c>
      <c r="H30" s="141">
        <f>SUM(H9:H29)</f>
        <v>1944779</v>
      </c>
      <c r="I30" s="141">
        <f t="shared" si="0"/>
        <v>1184979</v>
      </c>
      <c r="J30" s="141">
        <f t="shared" si="0"/>
        <v>84800</v>
      </c>
      <c r="K30" s="141">
        <v>666000</v>
      </c>
      <c r="L30" s="141">
        <f t="shared" si="0"/>
        <v>0</v>
      </c>
      <c r="M30" s="141">
        <f>SUM(M9:M29)</f>
        <v>18481733</v>
      </c>
      <c r="N30" s="142" t="s">
        <v>208</v>
      </c>
    </row>
    <row r="31" spans="1:14" ht="12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ht="12.75">
      <c r="A32" s="143" t="s">
        <v>209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 ht="16.5" customHeight="1">
      <c r="A33" s="143" t="s">
        <v>210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ht="12.75">
      <c r="A34" s="143" t="s">
        <v>211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  <row r="35" spans="1:14" ht="12.75">
      <c r="A35" s="143" t="s">
        <v>212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 ht="12.7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pans="1:14" ht="12.75">
      <c r="A37" s="144" t="s">
        <v>213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5"/>
      <c r="N37" s="143"/>
    </row>
    <row r="38" spans="1:14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</sheetData>
  <sheetProtection/>
  <mergeCells count="18">
    <mergeCell ref="A30:E30"/>
    <mergeCell ref="N3:N7"/>
    <mergeCell ref="G4:G7"/>
    <mergeCell ref="H4:H7"/>
    <mergeCell ref="I4:L4"/>
    <mergeCell ref="I5:I7"/>
    <mergeCell ref="J5:J7"/>
    <mergeCell ref="K5:K7"/>
    <mergeCell ref="L5:L7"/>
    <mergeCell ref="A3:A7"/>
    <mergeCell ref="A1:N1"/>
    <mergeCell ref="F3:F7"/>
    <mergeCell ref="H3:L3"/>
    <mergeCell ref="M3:M7"/>
    <mergeCell ref="B3:B7"/>
    <mergeCell ref="C3:C7"/>
    <mergeCell ref="D3:D7"/>
    <mergeCell ref="E3:E7"/>
  </mergeCells>
  <printOptions/>
  <pageMargins left="0.7480314960629921" right="0.7086614173228347" top="0.93" bottom="0.984251968503937" header="0.5118110236220472" footer="0.5118110236220472"/>
  <pageSetup horizontalDpi="600" verticalDpi="600" orientation="landscape" paperSize="9" scale="88" r:id="rId1"/>
  <headerFooter alignWithMargins="0">
    <oddHeader>&amp;R&amp;"Arial,Pogrubiony"&amp;11Załącznik Nr 3a &amp;"Arial,Normalny"do uchwały Nr XIX/111/2008 Rady Miasta Radziejów z dnia 30 grudnia 2008 roku  
</oddHeader>
  </headerFooter>
  <rowBreaks count="2" manualBreakCount="2">
    <brk id="15" max="255" man="1"/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0">
      <selection activeCell="E61" sqref="E61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2.00390625" style="0" customWidth="1"/>
    <col min="4" max="4" width="12.57421875" style="0" customWidth="1"/>
    <col min="5" max="5" width="14.7109375" style="0" customWidth="1"/>
    <col min="6" max="6" width="14.28125" style="0" customWidth="1"/>
    <col min="7" max="7" width="16.00390625" style="0" customWidth="1"/>
    <col min="8" max="8" width="14.28125" style="0" customWidth="1"/>
    <col min="9" max="9" width="13.28125" style="0" customWidth="1"/>
    <col min="10" max="10" width="11.7109375" style="0" customWidth="1"/>
  </cols>
  <sheetData>
    <row r="1" spans="7:10" ht="14.25" customHeight="1">
      <c r="G1" s="182"/>
      <c r="H1" s="182"/>
      <c r="I1" s="182"/>
      <c r="J1" s="182"/>
    </row>
    <row r="2" spans="1:10" ht="16.5" customHeight="1">
      <c r="A2" s="271" t="s">
        <v>248</v>
      </c>
      <c r="B2" s="271"/>
      <c r="C2" s="271"/>
      <c r="D2" s="271"/>
      <c r="E2" s="271"/>
      <c r="F2" s="271"/>
      <c r="G2" s="183"/>
      <c r="H2" s="183"/>
      <c r="I2" s="183"/>
      <c r="J2" s="183"/>
    </row>
    <row r="3" spans="1:10" ht="12" customHeight="1">
      <c r="A3" s="175"/>
      <c r="B3" s="23"/>
      <c r="C3" s="23"/>
      <c r="D3" s="23"/>
      <c r="E3" s="23"/>
      <c r="F3" s="23"/>
      <c r="G3" s="184"/>
      <c r="H3" s="184"/>
      <c r="I3" s="184"/>
      <c r="J3" s="184"/>
    </row>
    <row r="4" spans="1:10" s="49" customFormat="1" ht="12.75" customHeight="1">
      <c r="A4" s="23"/>
      <c r="B4" s="23"/>
      <c r="C4" s="23"/>
      <c r="D4" s="23"/>
      <c r="E4" s="23"/>
      <c r="F4" s="176" t="s">
        <v>48</v>
      </c>
      <c r="G4" s="184"/>
      <c r="H4" s="184"/>
      <c r="I4" s="184"/>
      <c r="J4" s="184"/>
    </row>
    <row r="5" spans="1:10" s="49" customFormat="1" ht="12.75" customHeight="1">
      <c r="A5" s="250" t="s">
        <v>49</v>
      </c>
      <c r="B5" s="250" t="s">
        <v>249</v>
      </c>
      <c r="C5" s="277" t="s">
        <v>250</v>
      </c>
      <c r="D5" s="279" t="s">
        <v>251</v>
      </c>
      <c r="E5" s="279" t="s">
        <v>252</v>
      </c>
      <c r="F5" s="277" t="s">
        <v>253</v>
      </c>
      <c r="G5" s="184"/>
      <c r="H5" s="184"/>
      <c r="I5" s="184"/>
      <c r="J5" s="184"/>
    </row>
    <row r="6" spans="1:10" s="121" customFormat="1" ht="12.75" customHeight="1">
      <c r="A6" s="250"/>
      <c r="B6" s="250"/>
      <c r="C6" s="250"/>
      <c r="D6" s="280"/>
      <c r="E6" s="280"/>
      <c r="F6" s="277"/>
      <c r="G6" s="184"/>
      <c r="H6" s="184"/>
      <c r="I6" s="184"/>
      <c r="J6" s="184"/>
    </row>
    <row r="7" spans="1:10" ht="12.75">
      <c r="A7" s="250"/>
      <c r="B7" s="250"/>
      <c r="C7" s="250"/>
      <c r="D7" s="281"/>
      <c r="E7" s="281"/>
      <c r="F7" s="277"/>
      <c r="G7" s="184"/>
      <c r="H7" s="184"/>
      <c r="I7" s="184"/>
      <c r="J7" s="184"/>
    </row>
    <row r="8" spans="1:10" ht="12.75">
      <c r="A8" s="177">
        <v>1</v>
      </c>
      <c r="B8" s="177">
        <v>2</v>
      </c>
      <c r="C8" s="177">
        <v>3</v>
      </c>
      <c r="D8" s="177">
        <v>4</v>
      </c>
      <c r="E8" s="177">
        <v>5</v>
      </c>
      <c r="F8" s="177">
        <v>6</v>
      </c>
      <c r="G8" s="184"/>
      <c r="H8" s="184"/>
      <c r="I8" s="184"/>
      <c r="J8" s="184"/>
    </row>
    <row r="9" spans="1:10" ht="15">
      <c r="A9" s="278" t="s">
        <v>254</v>
      </c>
      <c r="B9" s="278"/>
      <c r="C9" s="178"/>
      <c r="D9" s="179">
        <v>200</v>
      </c>
      <c r="E9" s="179">
        <v>0</v>
      </c>
      <c r="F9" s="155">
        <f>SUM(F10,F12,F18,F16)</f>
        <v>1405807</v>
      </c>
      <c r="G9" s="184"/>
      <c r="H9" s="184"/>
      <c r="I9" s="184"/>
      <c r="J9" s="184"/>
    </row>
    <row r="10" spans="1:10" ht="16.5" customHeight="1">
      <c r="A10" s="180" t="s">
        <v>51</v>
      </c>
      <c r="B10" s="181" t="s">
        <v>255</v>
      </c>
      <c r="C10" s="180" t="s">
        <v>256</v>
      </c>
      <c r="D10" s="150"/>
      <c r="E10" s="150"/>
      <c r="F10" s="154">
        <v>0</v>
      </c>
      <c r="G10" s="60"/>
      <c r="H10" s="60"/>
      <c r="I10" s="60"/>
      <c r="J10" s="60"/>
    </row>
    <row r="11" spans="1:10" ht="43.5" customHeight="1">
      <c r="A11" s="180"/>
      <c r="B11" s="153" t="s">
        <v>257</v>
      </c>
      <c r="C11" s="180"/>
      <c r="D11" s="180"/>
      <c r="E11" s="180"/>
      <c r="F11" s="154">
        <v>0</v>
      </c>
      <c r="G11" s="50"/>
      <c r="H11" s="50"/>
      <c r="I11" s="50"/>
      <c r="J11" s="50"/>
    </row>
    <row r="12" spans="1:10" ht="21" customHeight="1">
      <c r="A12" s="180" t="s">
        <v>178</v>
      </c>
      <c r="B12" s="181" t="s">
        <v>258</v>
      </c>
      <c r="C12" s="180" t="s">
        <v>256</v>
      </c>
      <c r="D12" s="149">
        <v>200</v>
      </c>
      <c r="E12" s="150">
        <v>0</v>
      </c>
      <c r="F12" s="154">
        <v>84800</v>
      </c>
      <c r="G12" s="50"/>
      <c r="H12" s="50"/>
      <c r="I12" s="50"/>
      <c r="J12" s="50"/>
    </row>
    <row r="13" spans="1:10" ht="52.5" customHeight="1">
      <c r="A13" s="180" t="s">
        <v>52</v>
      </c>
      <c r="B13" s="153" t="s">
        <v>259</v>
      </c>
      <c r="C13" s="180" t="s">
        <v>260</v>
      </c>
      <c r="D13" s="180"/>
      <c r="E13" s="180"/>
      <c r="F13" s="154">
        <v>0</v>
      </c>
      <c r="G13" s="50"/>
      <c r="H13" s="50"/>
      <c r="I13" s="50"/>
      <c r="J13" s="50"/>
    </row>
    <row r="14" spans="1:10" ht="25.5">
      <c r="A14" s="180" t="s">
        <v>53</v>
      </c>
      <c r="B14" s="153" t="s">
        <v>261</v>
      </c>
      <c r="C14" s="180" t="s">
        <v>262</v>
      </c>
      <c r="D14" s="180"/>
      <c r="E14" s="180"/>
      <c r="F14" s="154">
        <v>0</v>
      </c>
      <c r="G14" s="185"/>
      <c r="H14" s="50"/>
      <c r="I14" s="50"/>
      <c r="J14" s="50"/>
    </row>
    <row r="15" spans="1:10" ht="12.75">
      <c r="A15" s="180" t="s">
        <v>54</v>
      </c>
      <c r="B15" s="153" t="s">
        <v>263</v>
      </c>
      <c r="C15" s="180" t="s">
        <v>264</v>
      </c>
      <c r="D15" s="180"/>
      <c r="E15" s="180"/>
      <c r="F15" s="154">
        <v>0</v>
      </c>
      <c r="G15" s="50"/>
      <c r="H15" s="50"/>
      <c r="I15" s="50"/>
      <c r="J15" s="50"/>
    </row>
    <row r="16" spans="1:10" ht="25.5">
      <c r="A16" s="180" t="s">
        <v>55</v>
      </c>
      <c r="B16" s="153" t="s">
        <v>265</v>
      </c>
      <c r="C16" s="180" t="s">
        <v>266</v>
      </c>
      <c r="D16" s="150"/>
      <c r="E16" s="180"/>
      <c r="F16" s="154">
        <v>131107</v>
      </c>
      <c r="G16" s="50"/>
      <c r="H16" s="50"/>
      <c r="I16" s="50"/>
      <c r="J16" s="50"/>
    </row>
    <row r="17" spans="1:10" ht="25.5">
      <c r="A17" s="180" t="s">
        <v>180</v>
      </c>
      <c r="B17" s="153" t="s">
        <v>267</v>
      </c>
      <c r="C17" s="180" t="s">
        <v>268</v>
      </c>
      <c r="D17" s="180"/>
      <c r="E17" s="180"/>
      <c r="F17" s="154">
        <v>0</v>
      </c>
      <c r="G17" s="50"/>
      <c r="H17" s="50"/>
      <c r="I17" s="50"/>
      <c r="J17" s="50"/>
    </row>
    <row r="18" spans="1:10" ht="12.75">
      <c r="A18" s="180" t="s">
        <v>182</v>
      </c>
      <c r="B18" s="153" t="s">
        <v>269</v>
      </c>
      <c r="C18" s="180" t="s">
        <v>270</v>
      </c>
      <c r="D18" s="150"/>
      <c r="E18" s="180"/>
      <c r="F18" s="154">
        <v>1189900</v>
      </c>
      <c r="G18" s="50"/>
      <c r="H18" s="50"/>
      <c r="I18" s="50"/>
      <c r="J18" s="50"/>
    </row>
    <row r="19" spans="1:10" ht="12.75">
      <c r="A19" s="180"/>
      <c r="B19" s="181" t="s">
        <v>271</v>
      </c>
      <c r="C19" s="180"/>
      <c r="D19" s="150"/>
      <c r="E19" s="150">
        <v>114110</v>
      </c>
      <c r="F19" s="154">
        <v>496290</v>
      </c>
      <c r="G19" s="50"/>
      <c r="H19" s="50"/>
      <c r="I19" s="50"/>
      <c r="J19" s="50"/>
    </row>
    <row r="20" spans="1:10" ht="15">
      <c r="A20" s="278" t="s">
        <v>272</v>
      </c>
      <c r="B20" s="278"/>
      <c r="C20" s="178"/>
      <c r="D20" s="179">
        <v>114110</v>
      </c>
      <c r="E20" s="179"/>
      <c r="F20" s="155">
        <f>SUM(F21:F27)</f>
        <v>824717</v>
      </c>
      <c r="G20" s="50"/>
      <c r="H20" s="50"/>
      <c r="I20" s="50"/>
      <c r="J20" s="50"/>
    </row>
    <row r="21" spans="1:10" ht="16.5" customHeight="1">
      <c r="A21" s="180" t="s">
        <v>51</v>
      </c>
      <c r="B21" s="181" t="s">
        <v>273</v>
      </c>
      <c r="C21" s="180" t="s">
        <v>274</v>
      </c>
      <c r="D21" s="180"/>
      <c r="E21" s="180"/>
      <c r="F21" s="154">
        <v>121600</v>
      </c>
      <c r="G21" s="186"/>
      <c r="H21" s="186"/>
      <c r="I21" s="186"/>
      <c r="J21" s="186"/>
    </row>
    <row r="22" spans="1:10" ht="12.75">
      <c r="A22" s="180" t="s">
        <v>178</v>
      </c>
      <c r="B22" s="181" t="s">
        <v>275</v>
      </c>
      <c r="C22" s="180" t="s">
        <v>274</v>
      </c>
      <c r="D22" s="180"/>
      <c r="E22" s="180"/>
      <c r="F22" s="154">
        <v>304250</v>
      </c>
      <c r="G22" s="50"/>
      <c r="H22" s="50"/>
      <c r="I22" s="50"/>
      <c r="J22" s="187"/>
    </row>
    <row r="23" spans="1:10" ht="69" customHeight="1">
      <c r="A23" s="180" t="s">
        <v>52</v>
      </c>
      <c r="B23" s="153" t="s">
        <v>276</v>
      </c>
      <c r="C23" s="180" t="s">
        <v>277</v>
      </c>
      <c r="D23" s="180"/>
      <c r="E23" s="180"/>
      <c r="F23" s="154">
        <v>0</v>
      </c>
      <c r="G23" s="187"/>
      <c r="H23" s="187"/>
      <c r="I23" s="187"/>
      <c r="J23" s="187"/>
    </row>
    <row r="24" spans="1:10" ht="12.75">
      <c r="A24" s="180" t="s">
        <v>53</v>
      </c>
      <c r="B24" s="181" t="s">
        <v>278</v>
      </c>
      <c r="C24" s="180" t="s">
        <v>279</v>
      </c>
      <c r="D24" s="180"/>
      <c r="E24" s="180"/>
      <c r="F24" s="154">
        <v>0</v>
      </c>
      <c r="G24" s="187"/>
      <c r="H24" s="187"/>
      <c r="I24" s="187"/>
      <c r="J24" s="187"/>
    </row>
    <row r="25" spans="1:10" ht="12.75">
      <c r="A25" s="180" t="s">
        <v>54</v>
      </c>
      <c r="B25" s="181" t="s">
        <v>280</v>
      </c>
      <c r="C25" s="180" t="s">
        <v>281</v>
      </c>
      <c r="D25" s="150">
        <v>114110</v>
      </c>
      <c r="E25" s="150"/>
      <c r="F25" s="154">
        <v>398867</v>
      </c>
      <c r="G25" s="187"/>
      <c r="H25" s="187"/>
      <c r="I25" s="187"/>
      <c r="J25" s="187"/>
    </row>
    <row r="26" spans="1:10" ht="25.5">
      <c r="A26" s="180" t="s">
        <v>55</v>
      </c>
      <c r="B26" s="153" t="s">
        <v>282</v>
      </c>
      <c r="C26" s="180" t="s">
        <v>283</v>
      </c>
      <c r="D26" s="180"/>
      <c r="E26" s="180"/>
      <c r="F26" s="154">
        <v>0</v>
      </c>
      <c r="G26" s="187"/>
      <c r="H26" s="187"/>
      <c r="I26" s="187"/>
      <c r="J26" s="187"/>
    </row>
    <row r="27" spans="1:10" ht="25.5">
      <c r="A27" s="180" t="s">
        <v>180</v>
      </c>
      <c r="B27" s="153" t="s">
        <v>284</v>
      </c>
      <c r="C27" s="180" t="s">
        <v>285</v>
      </c>
      <c r="D27" s="180"/>
      <c r="E27" s="180"/>
      <c r="F27" s="154">
        <v>0</v>
      </c>
      <c r="G27" s="187"/>
      <c r="H27" s="187"/>
      <c r="I27" s="187"/>
      <c r="J27" s="187"/>
    </row>
    <row r="28" spans="7:10" ht="16.5" customHeight="1">
      <c r="G28" s="60"/>
      <c r="H28" s="60"/>
      <c r="I28" s="60"/>
      <c r="J28" s="60"/>
    </row>
    <row r="29" spans="7:10" ht="12.75">
      <c r="G29" s="93"/>
      <c r="H29" s="93"/>
      <c r="I29" s="93"/>
      <c r="J29" s="93"/>
    </row>
    <row r="30" spans="7:10" ht="12.75">
      <c r="G30" s="50"/>
      <c r="H30" s="50"/>
      <c r="I30" s="50"/>
      <c r="J30" s="50"/>
    </row>
    <row r="31" spans="7:10" ht="12.75">
      <c r="G31" s="50"/>
      <c r="H31" s="50"/>
      <c r="I31" s="50"/>
      <c r="J31" s="50"/>
    </row>
    <row r="32" spans="7:10" ht="12.75">
      <c r="G32" s="50"/>
      <c r="H32" s="50"/>
      <c r="I32" s="50"/>
      <c r="J32" s="50"/>
    </row>
    <row r="33" spans="1:10" ht="12.75">
      <c r="A33" s="50"/>
      <c r="B33" s="189"/>
      <c r="C33" s="190"/>
      <c r="D33" s="50"/>
      <c r="E33" s="50"/>
      <c r="F33" s="50"/>
      <c r="G33" s="50"/>
      <c r="H33" s="50"/>
      <c r="I33" s="50"/>
      <c r="J33" s="50"/>
    </row>
    <row r="34" spans="1:10" ht="12.75">
      <c r="A34" s="50"/>
      <c r="B34" s="189"/>
      <c r="C34" s="190"/>
      <c r="D34" s="50"/>
      <c r="E34" s="50"/>
      <c r="F34" s="50"/>
      <c r="G34" s="50"/>
      <c r="H34" s="50"/>
      <c r="I34" s="50"/>
      <c r="J34" s="50"/>
    </row>
    <row r="35" spans="1:10" ht="12.75">
      <c r="A35" s="50"/>
      <c r="B35" s="189"/>
      <c r="C35" s="190"/>
      <c r="D35" s="50"/>
      <c r="E35" s="50"/>
      <c r="F35" s="50"/>
      <c r="G35" s="50"/>
      <c r="H35" s="50"/>
      <c r="I35" s="50"/>
      <c r="J35" s="50"/>
    </row>
    <row r="36" spans="1:10" ht="12.75">
      <c r="A36" s="50"/>
      <c r="B36" s="189"/>
      <c r="C36" s="190"/>
      <c r="D36" s="50"/>
      <c r="E36" s="50"/>
      <c r="F36" s="50"/>
      <c r="G36" s="50"/>
      <c r="H36" s="50"/>
      <c r="I36" s="50"/>
      <c r="J36" s="50"/>
    </row>
    <row r="37" spans="1:10" ht="12.75">
      <c r="A37" s="50"/>
      <c r="B37" s="189"/>
      <c r="C37" s="190"/>
      <c r="D37" s="50"/>
      <c r="E37" s="50"/>
      <c r="F37" s="50"/>
      <c r="G37" s="50"/>
      <c r="H37" s="50"/>
      <c r="I37" s="50"/>
      <c r="J37" s="50"/>
    </row>
    <row r="38" spans="1:10" ht="12.75">
      <c r="A38" s="50"/>
      <c r="B38" s="189"/>
      <c r="C38" s="190"/>
      <c r="D38" s="50"/>
      <c r="E38" s="50"/>
      <c r="F38" s="50"/>
      <c r="G38" s="50"/>
      <c r="H38" s="50"/>
      <c r="I38" s="50"/>
      <c r="J38" s="50"/>
    </row>
    <row r="39" spans="1:10" ht="12.75">
      <c r="A39" s="50"/>
      <c r="B39" s="189"/>
      <c r="C39" s="190"/>
      <c r="D39" s="50"/>
      <c r="E39" s="50"/>
      <c r="F39" s="50"/>
      <c r="G39" s="50"/>
      <c r="H39" s="50"/>
      <c r="I39" s="50"/>
      <c r="J39" s="50"/>
    </row>
    <row r="40" spans="1:10" ht="12.75">
      <c r="A40" s="50"/>
      <c r="B40" s="189"/>
      <c r="C40" s="190"/>
      <c r="D40" s="50"/>
      <c r="E40" s="50"/>
      <c r="F40" s="50"/>
      <c r="G40" s="50"/>
      <c r="H40" s="50"/>
      <c r="I40" s="50"/>
      <c r="J40" s="50"/>
    </row>
    <row r="41" spans="1:10" ht="12.75">
      <c r="A41" s="50"/>
      <c r="B41" s="189"/>
      <c r="C41" s="190"/>
      <c r="D41" s="50"/>
      <c r="E41" s="50"/>
      <c r="F41" s="50"/>
      <c r="G41" s="50"/>
      <c r="H41" s="50"/>
      <c r="I41" s="50"/>
      <c r="J41" s="50"/>
    </row>
    <row r="42" spans="1:10" ht="12.75">
      <c r="A42" s="50"/>
      <c r="B42" s="189"/>
      <c r="C42" s="190"/>
      <c r="D42" s="50"/>
      <c r="E42" s="50"/>
      <c r="F42" s="50"/>
      <c r="G42" s="50"/>
      <c r="H42" s="50"/>
      <c r="I42" s="50"/>
      <c r="J42" s="50"/>
    </row>
    <row r="43" spans="1:10" ht="12.75">
      <c r="A43" s="50"/>
      <c r="B43" s="189"/>
      <c r="C43" s="190"/>
      <c r="D43" s="50"/>
      <c r="E43" s="50"/>
      <c r="F43" s="50"/>
      <c r="G43" s="50"/>
      <c r="H43" s="50"/>
      <c r="I43" s="50"/>
      <c r="J43" s="50"/>
    </row>
    <row r="44" spans="1:10" ht="12.75">
      <c r="A44" s="50"/>
      <c r="B44" s="189"/>
      <c r="C44" s="190"/>
      <c r="D44" s="50"/>
      <c r="E44" s="50"/>
      <c r="F44" s="50"/>
      <c r="G44" s="50"/>
      <c r="H44" s="50"/>
      <c r="I44" s="50"/>
      <c r="J44" s="50"/>
    </row>
    <row r="45" spans="1:10" ht="12.75">
      <c r="A45" s="50"/>
      <c r="B45" s="189"/>
      <c r="C45" s="190"/>
      <c r="D45" s="50"/>
      <c r="E45" s="50"/>
      <c r="F45" s="50"/>
      <c r="G45" s="50"/>
      <c r="H45" s="50"/>
      <c r="I45" s="50"/>
      <c r="J45" s="50"/>
    </row>
    <row r="46" spans="1:10" ht="12.75">
      <c r="A46" s="50"/>
      <c r="B46" s="189"/>
      <c r="C46" s="190"/>
      <c r="D46" s="50"/>
      <c r="E46" s="50"/>
      <c r="F46" s="50"/>
      <c r="G46" s="50"/>
      <c r="H46" s="50"/>
      <c r="I46" s="50"/>
      <c r="J46" s="50"/>
    </row>
    <row r="47" spans="1:10" ht="12.75">
      <c r="A47" s="50"/>
      <c r="B47" s="189"/>
      <c r="C47" s="190"/>
      <c r="D47" s="50"/>
      <c r="E47" s="50"/>
      <c r="F47" s="50"/>
      <c r="G47" s="50"/>
      <c r="H47" s="50"/>
      <c r="I47" s="50"/>
      <c r="J47" s="50"/>
    </row>
    <row r="48" spans="1:10" ht="12.75">
      <c r="A48" s="50"/>
      <c r="B48" s="189"/>
      <c r="C48" s="190"/>
      <c r="D48" s="50"/>
      <c r="E48" s="50"/>
      <c r="F48" s="50"/>
      <c r="G48" s="50"/>
      <c r="H48" s="50"/>
      <c r="I48" s="50"/>
      <c r="J48" s="50"/>
    </row>
    <row r="49" spans="1:10" ht="12.75">
      <c r="A49" s="50"/>
      <c r="B49" s="189"/>
      <c r="C49" s="190"/>
      <c r="D49" s="50"/>
      <c r="E49" s="50"/>
      <c r="F49" s="50"/>
      <c r="G49" s="50"/>
      <c r="H49" s="50"/>
      <c r="I49" s="50"/>
      <c r="J49" s="50"/>
    </row>
    <row r="50" spans="1:10" ht="12.75">
      <c r="A50" s="50"/>
      <c r="B50" s="189"/>
      <c r="C50" s="190"/>
      <c r="D50" s="50"/>
      <c r="E50" s="50"/>
      <c r="F50" s="50"/>
      <c r="G50" s="50"/>
      <c r="H50" s="50"/>
      <c r="I50" s="50"/>
      <c r="J50" s="50"/>
    </row>
    <row r="51" spans="1:10" ht="12.75">
      <c r="A51" s="50"/>
      <c r="B51" s="189"/>
      <c r="C51" s="190"/>
      <c r="D51" s="50"/>
      <c r="E51" s="50"/>
      <c r="F51" s="50"/>
      <c r="G51" s="50"/>
      <c r="H51" s="50"/>
      <c r="I51" s="50"/>
      <c r="J51" s="50"/>
    </row>
    <row r="52" spans="1:10" ht="12.75">
      <c r="A52" s="50"/>
      <c r="B52" s="189"/>
      <c r="C52" s="190"/>
      <c r="D52" s="50"/>
      <c r="E52" s="50"/>
      <c r="F52" s="50"/>
      <c r="G52" s="50"/>
      <c r="H52" s="50"/>
      <c r="I52" s="50"/>
      <c r="J52" s="50"/>
    </row>
    <row r="53" spans="1:10" ht="12.75">
      <c r="A53" s="50"/>
      <c r="B53" s="189"/>
      <c r="C53" s="190"/>
      <c r="D53" s="50"/>
      <c r="E53" s="50"/>
      <c r="F53" s="50"/>
      <c r="G53" s="50"/>
      <c r="H53" s="50"/>
      <c r="I53" s="50"/>
      <c r="J53" s="50"/>
    </row>
    <row r="54" spans="1:10" ht="12.75">
      <c r="A54" s="50"/>
      <c r="B54" s="189"/>
      <c r="C54" s="190"/>
      <c r="D54" s="50"/>
      <c r="E54" s="50"/>
      <c r="F54" s="50"/>
      <c r="G54" s="50"/>
      <c r="H54" s="50"/>
      <c r="I54" s="50"/>
      <c r="J54" s="50"/>
    </row>
    <row r="55" spans="1:10" ht="12.75">
      <c r="A55" s="50"/>
      <c r="B55" s="189"/>
      <c r="C55" s="190"/>
      <c r="D55" s="50"/>
      <c r="E55" s="50"/>
      <c r="F55" s="50"/>
      <c r="G55" s="50"/>
      <c r="H55" s="50"/>
      <c r="I55" s="50"/>
      <c r="J55" s="50"/>
    </row>
    <row r="56" spans="1:10" ht="12.75">
      <c r="A56" s="50"/>
      <c r="B56" s="189"/>
      <c r="C56" s="190"/>
      <c r="D56" s="50"/>
      <c r="E56" s="50"/>
      <c r="F56" s="50"/>
      <c r="G56" s="50"/>
      <c r="H56" s="50"/>
      <c r="I56" s="50"/>
      <c r="J56" s="50"/>
    </row>
    <row r="57" spans="1:10" ht="16.5" customHeight="1">
      <c r="A57" s="276"/>
      <c r="B57" s="276"/>
      <c r="C57" s="276"/>
      <c r="D57" s="188"/>
      <c r="E57" s="188"/>
      <c r="F57" s="188"/>
      <c r="G57" s="188"/>
      <c r="H57" s="188"/>
      <c r="I57" s="188"/>
      <c r="J57" s="188"/>
    </row>
    <row r="58" spans="1:10" ht="12.75">
      <c r="A58" s="187"/>
      <c r="B58" s="187"/>
      <c r="C58" s="187"/>
      <c r="D58" s="187"/>
      <c r="E58" s="187"/>
      <c r="F58" s="187"/>
      <c r="G58" s="49"/>
      <c r="H58" s="49"/>
      <c r="I58" s="49"/>
      <c r="J58" s="49"/>
    </row>
    <row r="59" spans="1:10" ht="15.75">
      <c r="A59" s="191"/>
      <c r="B59" s="192"/>
      <c r="C59" s="192"/>
      <c r="D59" s="192"/>
      <c r="E59" s="192"/>
      <c r="F59" s="192"/>
      <c r="G59" s="49"/>
      <c r="H59" s="49"/>
      <c r="I59" s="49"/>
      <c r="J59" s="49"/>
    </row>
    <row r="60" spans="1:10" ht="12.75">
      <c r="A60" s="219"/>
      <c r="B60" s="219"/>
      <c r="C60" s="219"/>
      <c r="D60" s="219"/>
      <c r="E60" s="49"/>
      <c r="F60" s="49"/>
      <c r="G60" s="49"/>
      <c r="H60" s="49"/>
      <c r="I60" s="49"/>
      <c r="J60" s="49"/>
    </row>
    <row r="61" spans="1:10" ht="12.75">
      <c r="A61" s="220"/>
      <c r="B61" s="220"/>
      <c r="C61" s="221"/>
      <c r="D61" s="222"/>
      <c r="E61" s="49"/>
      <c r="F61" s="49"/>
      <c r="G61" s="49"/>
      <c r="H61" s="49"/>
      <c r="I61" s="49"/>
      <c r="J61" s="49"/>
    </row>
    <row r="62" spans="1:10" ht="12.75">
      <c r="A62" s="49"/>
      <c r="B62" s="49"/>
      <c r="C62" s="193"/>
      <c r="D62" s="194"/>
      <c r="E62" s="49"/>
      <c r="F62" s="49"/>
      <c r="G62" s="49"/>
      <c r="H62" s="49"/>
      <c r="I62" s="49"/>
      <c r="J62" s="49"/>
    </row>
    <row r="63" spans="1:10" ht="12.75">
      <c r="A63" s="49"/>
      <c r="B63" s="49"/>
      <c r="C63" s="193"/>
      <c r="D63" s="194"/>
      <c r="E63" s="49"/>
      <c r="F63" s="49"/>
      <c r="G63" s="49"/>
      <c r="H63" s="49"/>
      <c r="I63" s="49"/>
      <c r="J63" s="49"/>
    </row>
    <row r="64" spans="1:10" ht="12.75">
      <c r="A64" s="49"/>
      <c r="B64" s="195"/>
      <c r="C64" s="196"/>
      <c r="D64" s="197"/>
      <c r="E64" s="49"/>
      <c r="F64" s="49"/>
      <c r="G64" s="49"/>
      <c r="H64" s="49"/>
      <c r="I64" s="49"/>
      <c r="J64" s="49"/>
    </row>
    <row r="65" spans="1:10" ht="12.75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2.75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2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2.75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12.7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2.75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7:10" ht="12.75">
      <c r="G71" s="49"/>
      <c r="H71" s="49"/>
      <c r="I71" s="49"/>
      <c r="J71" s="49"/>
    </row>
  </sheetData>
  <sheetProtection/>
  <mergeCells count="10">
    <mergeCell ref="A57:C57"/>
    <mergeCell ref="A2:F2"/>
    <mergeCell ref="A5:A7"/>
    <mergeCell ref="B5:B7"/>
    <mergeCell ref="C5:C7"/>
    <mergeCell ref="A20:B20"/>
    <mergeCell ref="D5:D7"/>
    <mergeCell ref="E5:E7"/>
    <mergeCell ref="F5:F7"/>
    <mergeCell ref="A9:B9"/>
  </mergeCells>
  <printOptions/>
  <pageMargins left="0.7480314960629921" right="0.7086614173228347" top="1.4960629921259843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4 &amp;"Arial,Normalny"do uchwały Nr XIX/111/2008 Rady Miasta Radziejów                                                                              z dnia 30 grudnia 2008 roku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G67" sqref="G67"/>
    </sheetView>
  </sheetViews>
  <sheetFormatPr defaultColWidth="9.140625" defaultRowHeight="12.75"/>
  <cols>
    <col min="1" max="1" width="8.57421875" style="0" customWidth="1"/>
    <col min="2" max="2" width="11.00390625" style="0" customWidth="1"/>
    <col min="4" max="4" width="12.57421875" style="0" customWidth="1"/>
    <col min="5" max="5" width="14.7109375" style="0" customWidth="1"/>
    <col min="6" max="6" width="14.28125" style="0" customWidth="1"/>
    <col min="7" max="7" width="16.00390625" style="0" customWidth="1"/>
    <col min="8" max="8" width="14.28125" style="0" customWidth="1"/>
    <col min="9" max="9" width="13.28125" style="0" customWidth="1"/>
    <col min="10" max="10" width="11.7109375" style="0" customWidth="1"/>
  </cols>
  <sheetData>
    <row r="1" spans="1:10" ht="63.75" customHeight="1">
      <c r="A1" s="275" t="s">
        <v>350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8.75" customHeight="1">
      <c r="A2" s="23"/>
      <c r="B2" s="23"/>
      <c r="C2" s="23"/>
      <c r="D2" s="23"/>
      <c r="E2" s="23"/>
      <c r="F2" s="23"/>
      <c r="J2" s="131" t="s">
        <v>48</v>
      </c>
    </row>
    <row r="3" spans="1:10" ht="12.75" customHeight="1">
      <c r="A3" s="250" t="s">
        <v>0</v>
      </c>
      <c r="B3" s="285" t="s">
        <v>21</v>
      </c>
      <c r="C3" s="285" t="s">
        <v>1</v>
      </c>
      <c r="D3" s="277" t="s">
        <v>155</v>
      </c>
      <c r="E3" s="277" t="s">
        <v>156</v>
      </c>
      <c r="F3" s="277" t="s">
        <v>24</v>
      </c>
      <c r="G3" s="277"/>
      <c r="H3" s="277"/>
      <c r="I3" s="277"/>
      <c r="J3" s="277"/>
    </row>
    <row r="4" spans="1:10" ht="37.5" customHeight="1">
      <c r="A4" s="250"/>
      <c r="B4" s="286"/>
      <c r="C4" s="286"/>
      <c r="D4" s="250"/>
      <c r="E4" s="277"/>
      <c r="F4" s="277" t="s">
        <v>157</v>
      </c>
      <c r="G4" s="277" t="s">
        <v>26</v>
      </c>
      <c r="H4" s="277"/>
      <c r="I4" s="277"/>
      <c r="J4" s="277" t="s">
        <v>158</v>
      </c>
    </row>
    <row r="5" spans="1:10" ht="30" customHeight="1">
      <c r="A5" s="250"/>
      <c r="B5" s="287"/>
      <c r="C5" s="287"/>
      <c r="D5" s="250"/>
      <c r="E5" s="277"/>
      <c r="F5" s="277"/>
      <c r="G5" s="81" t="s">
        <v>159</v>
      </c>
      <c r="H5" s="81" t="s">
        <v>160</v>
      </c>
      <c r="I5" s="81" t="s">
        <v>351</v>
      </c>
      <c r="J5" s="277"/>
    </row>
    <row r="6" spans="1:10" ht="13.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</row>
    <row r="7" spans="1:10" ht="16.5" customHeight="1">
      <c r="A7" s="223" t="s">
        <v>352</v>
      </c>
      <c r="B7" s="223"/>
      <c r="C7" s="223"/>
      <c r="D7" s="224">
        <v>11236</v>
      </c>
      <c r="E7" s="224">
        <v>11236</v>
      </c>
      <c r="F7" s="224">
        <v>11236</v>
      </c>
      <c r="G7" s="225">
        <v>0</v>
      </c>
      <c r="H7" s="225">
        <v>0</v>
      </c>
      <c r="I7" s="225">
        <v>0</v>
      </c>
      <c r="J7" s="225">
        <v>0</v>
      </c>
    </row>
    <row r="8" spans="1:10" ht="12" customHeight="1">
      <c r="A8" s="223"/>
      <c r="B8" s="226" t="s">
        <v>353</v>
      </c>
      <c r="C8" s="226"/>
      <c r="D8" s="227">
        <v>11236</v>
      </c>
      <c r="E8" s="227">
        <v>11236</v>
      </c>
      <c r="F8" s="227">
        <v>11236</v>
      </c>
      <c r="G8" s="228">
        <v>0</v>
      </c>
      <c r="H8" s="228">
        <v>0</v>
      </c>
      <c r="I8" s="228">
        <v>0</v>
      </c>
      <c r="J8" s="228">
        <v>0</v>
      </c>
    </row>
    <row r="9" spans="1:10" s="49" customFormat="1" ht="12.75" customHeight="1">
      <c r="A9" s="223"/>
      <c r="B9" s="226"/>
      <c r="C9" s="226">
        <v>2010</v>
      </c>
      <c r="D9" s="227">
        <v>11236</v>
      </c>
      <c r="E9" s="228"/>
      <c r="F9" s="228"/>
      <c r="G9" s="228"/>
      <c r="H9" s="228"/>
      <c r="I9" s="228"/>
      <c r="J9" s="228"/>
    </row>
    <row r="10" spans="1:10" s="49" customFormat="1" ht="12.75" customHeight="1">
      <c r="A10" s="223"/>
      <c r="B10" s="226"/>
      <c r="C10" s="226">
        <v>4210</v>
      </c>
      <c r="D10" s="228"/>
      <c r="E10" s="228">
        <v>24</v>
      </c>
      <c r="F10" s="228">
        <v>24</v>
      </c>
      <c r="G10" s="228">
        <v>0</v>
      </c>
      <c r="H10" s="228">
        <v>0</v>
      </c>
      <c r="I10" s="228">
        <v>0</v>
      </c>
      <c r="J10" s="228">
        <v>0</v>
      </c>
    </row>
    <row r="11" spans="1:10" s="49" customFormat="1" ht="12.75" customHeight="1">
      <c r="A11" s="223"/>
      <c r="B11" s="226"/>
      <c r="C11" s="226">
        <v>4300</v>
      </c>
      <c r="D11" s="228"/>
      <c r="E11" s="228">
        <v>131</v>
      </c>
      <c r="F11" s="228">
        <v>131</v>
      </c>
      <c r="G11" s="228">
        <v>0</v>
      </c>
      <c r="H11" s="228">
        <v>0</v>
      </c>
      <c r="I11" s="228">
        <v>0</v>
      </c>
      <c r="J11" s="228">
        <v>0</v>
      </c>
    </row>
    <row r="12" spans="1:10" s="49" customFormat="1" ht="12.75" customHeight="1">
      <c r="A12" s="223"/>
      <c r="B12" s="226"/>
      <c r="C12" s="226">
        <v>4430</v>
      </c>
      <c r="D12" s="228"/>
      <c r="E12" s="227">
        <v>11015</v>
      </c>
      <c r="F12" s="227">
        <v>11015</v>
      </c>
      <c r="G12" s="228">
        <v>0</v>
      </c>
      <c r="H12" s="228">
        <v>0</v>
      </c>
      <c r="I12" s="228">
        <v>0</v>
      </c>
      <c r="J12" s="228">
        <v>0</v>
      </c>
    </row>
    <row r="13" spans="1:10" s="121" customFormat="1" ht="12.75" customHeight="1">
      <c r="A13" s="223"/>
      <c r="B13" s="226"/>
      <c r="C13" s="226">
        <v>4740</v>
      </c>
      <c r="D13" s="228"/>
      <c r="E13" s="228">
        <v>22</v>
      </c>
      <c r="F13" s="228">
        <v>22</v>
      </c>
      <c r="G13" s="228">
        <v>0</v>
      </c>
      <c r="H13" s="228">
        <v>0</v>
      </c>
      <c r="I13" s="228">
        <v>0</v>
      </c>
      <c r="J13" s="228">
        <v>0</v>
      </c>
    </row>
    <row r="14" spans="1:10" ht="12.75">
      <c r="A14" s="223"/>
      <c r="B14" s="223"/>
      <c r="C14" s="226">
        <v>4750</v>
      </c>
      <c r="D14" s="228"/>
      <c r="E14" s="228">
        <v>44</v>
      </c>
      <c r="F14" s="228">
        <v>44</v>
      </c>
      <c r="G14" s="228">
        <v>0</v>
      </c>
      <c r="H14" s="228">
        <v>0</v>
      </c>
      <c r="I14" s="228">
        <v>0</v>
      </c>
      <c r="J14" s="228">
        <v>0</v>
      </c>
    </row>
    <row r="15" spans="1:10" ht="12.75">
      <c r="A15" s="229">
        <v>750</v>
      </c>
      <c r="B15" s="230"/>
      <c r="C15" s="230"/>
      <c r="D15" s="52">
        <f>SUM(D17)</f>
        <v>82200</v>
      </c>
      <c r="E15" s="52">
        <f aca="true" t="shared" si="0" ref="E15:J15">SUM(E18:E25)</f>
        <v>82200</v>
      </c>
      <c r="F15" s="52">
        <f t="shared" si="0"/>
        <v>82200</v>
      </c>
      <c r="G15" s="52">
        <f t="shared" si="0"/>
        <v>59958</v>
      </c>
      <c r="H15" s="52">
        <f t="shared" si="0"/>
        <v>10046</v>
      </c>
      <c r="I15" s="52">
        <f t="shared" si="0"/>
        <v>0</v>
      </c>
      <c r="J15" s="52">
        <f t="shared" si="0"/>
        <v>0</v>
      </c>
    </row>
    <row r="16" spans="1:10" ht="16.5" customHeight="1">
      <c r="A16" s="37"/>
      <c r="B16" s="40">
        <v>75011</v>
      </c>
      <c r="C16" s="40"/>
      <c r="D16" s="33">
        <f>SUM(D17)</f>
        <v>82200</v>
      </c>
      <c r="E16" s="33">
        <f aca="true" t="shared" si="1" ref="E16:J16">SUM(E18:E25)</f>
        <v>82200</v>
      </c>
      <c r="F16" s="33">
        <f t="shared" si="1"/>
        <v>82200</v>
      </c>
      <c r="G16" s="33">
        <f t="shared" si="1"/>
        <v>59958</v>
      </c>
      <c r="H16" s="33">
        <f t="shared" si="1"/>
        <v>10046</v>
      </c>
      <c r="I16" s="33">
        <f t="shared" si="1"/>
        <v>0</v>
      </c>
      <c r="J16" s="33">
        <f t="shared" si="1"/>
        <v>0</v>
      </c>
    </row>
    <row r="17" spans="1:10" ht="12.75">
      <c r="A17" s="37"/>
      <c r="B17" s="40"/>
      <c r="C17" s="40">
        <v>2010</v>
      </c>
      <c r="D17" s="33">
        <v>82200</v>
      </c>
      <c r="E17" s="33"/>
      <c r="F17" s="33"/>
      <c r="G17" s="33"/>
      <c r="H17" s="33"/>
      <c r="I17" s="33"/>
      <c r="J17" s="33"/>
    </row>
    <row r="18" spans="1:10" ht="12.75">
      <c r="A18" s="37"/>
      <c r="B18" s="40"/>
      <c r="C18" s="40">
        <v>4010</v>
      </c>
      <c r="D18" s="33"/>
      <c r="E18" s="33">
        <v>55500</v>
      </c>
      <c r="F18" s="33">
        <v>55500</v>
      </c>
      <c r="G18" s="33">
        <v>55500</v>
      </c>
      <c r="H18" s="33">
        <v>0</v>
      </c>
      <c r="I18" s="33">
        <v>0</v>
      </c>
      <c r="J18" s="33">
        <v>0</v>
      </c>
    </row>
    <row r="19" spans="1:10" ht="12.75">
      <c r="A19" s="37"/>
      <c r="B19" s="40"/>
      <c r="C19" s="40">
        <v>4040</v>
      </c>
      <c r="D19" s="33"/>
      <c r="E19" s="231">
        <v>4458</v>
      </c>
      <c r="F19" s="231">
        <v>4458</v>
      </c>
      <c r="G19" s="231">
        <v>4458</v>
      </c>
      <c r="H19" s="33">
        <v>0</v>
      </c>
      <c r="I19" s="33">
        <v>0</v>
      </c>
      <c r="J19" s="33">
        <v>0</v>
      </c>
    </row>
    <row r="20" spans="1:10" ht="12.75">
      <c r="A20" s="37"/>
      <c r="B20" s="40"/>
      <c r="C20" s="40">
        <v>4110</v>
      </c>
      <c r="D20" s="33"/>
      <c r="E20" s="33">
        <v>8651</v>
      </c>
      <c r="F20" s="33">
        <v>8651</v>
      </c>
      <c r="G20" s="33">
        <v>0</v>
      </c>
      <c r="H20" s="33">
        <v>8651</v>
      </c>
      <c r="I20" s="33">
        <v>0</v>
      </c>
      <c r="J20" s="33">
        <v>0</v>
      </c>
    </row>
    <row r="21" spans="1:10" ht="12.75">
      <c r="A21" s="37"/>
      <c r="B21" s="40"/>
      <c r="C21" s="40">
        <v>4120</v>
      </c>
      <c r="D21" s="33"/>
      <c r="E21" s="33">
        <v>1395</v>
      </c>
      <c r="F21" s="33">
        <v>1395</v>
      </c>
      <c r="G21" s="33">
        <v>0</v>
      </c>
      <c r="H21" s="33">
        <v>1395</v>
      </c>
      <c r="I21" s="33">
        <v>0</v>
      </c>
      <c r="J21" s="33">
        <v>0</v>
      </c>
    </row>
    <row r="22" spans="1:10" ht="12.75">
      <c r="A22" s="37"/>
      <c r="B22" s="40"/>
      <c r="C22" s="40">
        <v>4210</v>
      </c>
      <c r="D22" s="33"/>
      <c r="E22" s="33">
        <v>1000</v>
      </c>
      <c r="F22" s="33">
        <v>1000</v>
      </c>
      <c r="G22" s="33">
        <v>0</v>
      </c>
      <c r="H22" s="33">
        <v>0</v>
      </c>
      <c r="I22" s="33">
        <v>0</v>
      </c>
      <c r="J22" s="33">
        <v>0</v>
      </c>
    </row>
    <row r="23" spans="1:10" ht="12.75">
      <c r="A23" s="37"/>
      <c r="B23" s="40"/>
      <c r="C23" s="40">
        <v>4300</v>
      </c>
      <c r="D23" s="33"/>
      <c r="E23" s="33">
        <v>6384</v>
      </c>
      <c r="F23" s="33">
        <v>6384</v>
      </c>
      <c r="G23" s="33">
        <v>0</v>
      </c>
      <c r="H23" s="33">
        <v>0</v>
      </c>
      <c r="I23" s="33">
        <v>0</v>
      </c>
      <c r="J23" s="33">
        <v>0</v>
      </c>
    </row>
    <row r="24" spans="1:10" ht="12.75">
      <c r="A24" s="37"/>
      <c r="B24" s="40"/>
      <c r="C24" s="40">
        <v>4440</v>
      </c>
      <c r="D24" s="33"/>
      <c r="E24" s="33">
        <v>1812</v>
      </c>
      <c r="F24" s="33">
        <v>1812</v>
      </c>
      <c r="G24" s="33">
        <v>0</v>
      </c>
      <c r="H24" s="33">
        <v>0</v>
      </c>
      <c r="I24" s="33">
        <v>0</v>
      </c>
      <c r="J24" s="33">
        <v>0</v>
      </c>
    </row>
    <row r="25" spans="1:10" ht="12.75">
      <c r="A25" s="37"/>
      <c r="B25" s="40"/>
      <c r="C25" s="40">
        <v>4750</v>
      </c>
      <c r="D25" s="33"/>
      <c r="E25" s="33">
        <v>3000</v>
      </c>
      <c r="F25" s="33">
        <v>3000</v>
      </c>
      <c r="G25" s="33">
        <v>0</v>
      </c>
      <c r="H25" s="33">
        <v>0</v>
      </c>
      <c r="I25" s="33">
        <v>0</v>
      </c>
      <c r="J25" s="33">
        <v>0</v>
      </c>
    </row>
    <row r="26" spans="1:10" ht="12.75">
      <c r="A26" s="38">
        <v>751</v>
      </c>
      <c r="B26" s="42"/>
      <c r="C26" s="42"/>
      <c r="D26" s="20">
        <v>1000</v>
      </c>
      <c r="E26" s="20">
        <f>SUM(E29:E32)</f>
        <v>1000</v>
      </c>
      <c r="F26" s="20">
        <f>SUM(F29:F32)</f>
        <v>1000</v>
      </c>
      <c r="G26" s="232">
        <f>SUM(G29:G31)</f>
        <v>666</v>
      </c>
      <c r="H26" s="232">
        <f>SUM(H29:H31)</f>
        <v>117</v>
      </c>
      <c r="I26" s="232">
        <f>SUM(I29:I31)</f>
        <v>0</v>
      </c>
      <c r="J26" s="232">
        <f>SUM(J29:J31)</f>
        <v>0</v>
      </c>
    </row>
    <row r="27" spans="1:10" ht="12.75">
      <c r="A27" s="39"/>
      <c r="B27" s="43">
        <v>75101</v>
      </c>
      <c r="C27" s="43"/>
      <c r="D27" s="33">
        <v>1000</v>
      </c>
      <c r="E27" s="33">
        <f>SUM(E29:E32)</f>
        <v>1000</v>
      </c>
      <c r="F27" s="33">
        <f>SUM(F29:F32)</f>
        <v>1000</v>
      </c>
      <c r="G27" s="33">
        <f>SUM(G29:G32)</f>
        <v>666</v>
      </c>
      <c r="H27" s="33">
        <f>SUM(H29:H32)</f>
        <v>117</v>
      </c>
      <c r="I27" s="33">
        <f>SUM(I29:I32)</f>
        <v>0</v>
      </c>
      <c r="J27" s="132">
        <f>SUM(J29:J31)</f>
        <v>0</v>
      </c>
    </row>
    <row r="28" spans="1:10" ht="12.75">
      <c r="A28" s="39"/>
      <c r="B28" s="43"/>
      <c r="C28" s="43">
        <v>2010</v>
      </c>
      <c r="D28" s="33">
        <v>1000</v>
      </c>
      <c r="E28" s="132"/>
      <c r="F28" s="132"/>
      <c r="G28" s="132"/>
      <c r="H28" s="132"/>
      <c r="I28" s="132"/>
      <c r="J28" s="132"/>
    </row>
    <row r="29" spans="1:10" ht="12.75">
      <c r="A29" s="39"/>
      <c r="B29" s="43"/>
      <c r="C29" s="43" t="s">
        <v>354</v>
      </c>
      <c r="D29" s="33"/>
      <c r="E29" s="132">
        <v>666</v>
      </c>
      <c r="F29" s="132">
        <v>666</v>
      </c>
      <c r="G29" s="132">
        <v>666</v>
      </c>
      <c r="H29" s="132">
        <v>0</v>
      </c>
      <c r="I29" s="132">
        <v>0</v>
      </c>
      <c r="J29" s="132">
        <v>0</v>
      </c>
    </row>
    <row r="30" spans="1:10" ht="12.75">
      <c r="A30" s="39"/>
      <c r="B30" s="43"/>
      <c r="C30" s="43">
        <v>4110</v>
      </c>
      <c r="D30" s="132"/>
      <c r="E30" s="132">
        <v>101</v>
      </c>
      <c r="F30" s="132">
        <v>101</v>
      </c>
      <c r="G30" s="132">
        <v>0</v>
      </c>
      <c r="H30" s="132">
        <v>101</v>
      </c>
      <c r="I30" s="132">
        <v>0</v>
      </c>
      <c r="J30" s="132">
        <v>0</v>
      </c>
    </row>
    <row r="31" spans="1:10" ht="12.75">
      <c r="A31" s="39"/>
      <c r="B31" s="43"/>
      <c r="C31" s="43">
        <v>4120</v>
      </c>
      <c r="D31" s="132"/>
      <c r="E31" s="132">
        <v>16</v>
      </c>
      <c r="F31" s="132">
        <v>16</v>
      </c>
      <c r="G31" s="132">
        <v>0</v>
      </c>
      <c r="H31" s="132">
        <v>16</v>
      </c>
      <c r="I31" s="132">
        <v>0</v>
      </c>
      <c r="J31" s="132">
        <v>0</v>
      </c>
    </row>
    <row r="32" spans="1:10" ht="12.75">
      <c r="A32" s="39"/>
      <c r="B32" s="43"/>
      <c r="C32" s="43">
        <v>4750</v>
      </c>
      <c r="D32" s="132"/>
      <c r="E32" s="132">
        <v>217</v>
      </c>
      <c r="F32" s="132">
        <v>217</v>
      </c>
      <c r="G32" s="132">
        <v>0</v>
      </c>
      <c r="H32" s="132">
        <v>0</v>
      </c>
      <c r="I32" s="132">
        <v>0</v>
      </c>
      <c r="J32" s="132">
        <v>0</v>
      </c>
    </row>
    <row r="33" spans="1:10" ht="12.75">
      <c r="A33" s="233">
        <v>852</v>
      </c>
      <c r="B33" s="232"/>
      <c r="C33" s="232"/>
      <c r="D33" s="20">
        <f aca="true" t="shared" si="2" ref="D33:J33">SUM(D34,D49,D52,D55)</f>
        <v>2984717</v>
      </c>
      <c r="E33" s="20">
        <f t="shared" si="2"/>
        <v>2984717</v>
      </c>
      <c r="F33" s="20">
        <f t="shared" si="2"/>
        <v>2984717</v>
      </c>
      <c r="G33" s="20">
        <f t="shared" si="2"/>
        <v>78848</v>
      </c>
      <c r="H33" s="20">
        <f t="shared" si="2"/>
        <v>117415</v>
      </c>
      <c r="I33" s="20">
        <f t="shared" si="2"/>
        <v>2769584</v>
      </c>
      <c r="J33" s="20">
        <f t="shared" si="2"/>
        <v>0</v>
      </c>
    </row>
    <row r="34" spans="1:10" ht="12.75">
      <c r="A34" s="132"/>
      <c r="B34" s="40" t="s">
        <v>355</v>
      </c>
      <c r="C34" s="40"/>
      <c r="D34" s="33">
        <v>2746220</v>
      </c>
      <c r="E34" s="19">
        <f aca="true" t="shared" si="3" ref="E34:J34">SUM(E36:E48)</f>
        <v>2746220</v>
      </c>
      <c r="F34" s="19">
        <f t="shared" si="3"/>
        <v>2746220</v>
      </c>
      <c r="G34" s="19">
        <f t="shared" si="3"/>
        <v>62132</v>
      </c>
      <c r="H34" s="19">
        <f t="shared" si="3"/>
        <v>92815</v>
      </c>
      <c r="I34" s="19">
        <f t="shared" si="3"/>
        <v>2572403</v>
      </c>
      <c r="J34" s="19">
        <f t="shared" si="3"/>
        <v>0</v>
      </c>
    </row>
    <row r="35" spans="1:10" ht="12.75">
      <c r="A35" s="33"/>
      <c r="B35" s="37"/>
      <c r="C35" s="40">
        <v>2010</v>
      </c>
      <c r="D35" s="33">
        <v>2746220</v>
      </c>
      <c r="E35" s="33"/>
      <c r="F35" s="33"/>
      <c r="G35" s="33"/>
      <c r="H35" s="33"/>
      <c r="I35" s="33"/>
      <c r="J35" s="33"/>
    </row>
    <row r="36" spans="1:10" ht="12.75">
      <c r="A36" s="33"/>
      <c r="B36" s="37"/>
      <c r="C36" s="40">
        <v>3110</v>
      </c>
      <c r="D36" s="33"/>
      <c r="E36" s="33">
        <v>2572403</v>
      </c>
      <c r="F36" s="33">
        <v>2572403</v>
      </c>
      <c r="G36" s="33">
        <v>0</v>
      </c>
      <c r="H36" s="33">
        <v>0</v>
      </c>
      <c r="I36" s="33">
        <v>2572403</v>
      </c>
      <c r="J36" s="33">
        <v>0</v>
      </c>
    </row>
    <row r="37" spans="1:10" ht="12.75">
      <c r="A37" s="33"/>
      <c r="B37" s="37"/>
      <c r="C37" s="40" t="s">
        <v>354</v>
      </c>
      <c r="D37" s="33"/>
      <c r="E37" s="33">
        <v>55024</v>
      </c>
      <c r="F37" s="33">
        <v>55024</v>
      </c>
      <c r="G37" s="33">
        <v>55024</v>
      </c>
      <c r="H37" s="33">
        <v>0</v>
      </c>
      <c r="I37" s="33">
        <v>0</v>
      </c>
      <c r="J37" s="33">
        <v>0</v>
      </c>
    </row>
    <row r="38" spans="1:10" ht="12.75">
      <c r="A38" s="33"/>
      <c r="B38" s="37"/>
      <c r="C38" s="40" t="s">
        <v>356</v>
      </c>
      <c r="D38" s="33"/>
      <c r="E38" s="33">
        <v>4146</v>
      </c>
      <c r="F38" s="33">
        <v>4146</v>
      </c>
      <c r="G38" s="33">
        <v>4146</v>
      </c>
      <c r="H38" s="33">
        <v>0</v>
      </c>
      <c r="I38" s="33">
        <v>0</v>
      </c>
      <c r="J38" s="33">
        <v>0</v>
      </c>
    </row>
    <row r="39" spans="1:10" ht="12.75">
      <c r="A39" s="33"/>
      <c r="B39" s="37"/>
      <c r="C39" s="40" t="s">
        <v>357</v>
      </c>
      <c r="D39" s="33"/>
      <c r="E39" s="33">
        <v>91289</v>
      </c>
      <c r="F39" s="33">
        <v>91289</v>
      </c>
      <c r="G39" s="33">
        <v>0</v>
      </c>
      <c r="H39" s="33">
        <v>91289</v>
      </c>
      <c r="I39" s="33">
        <v>0</v>
      </c>
      <c r="J39" s="33">
        <v>0</v>
      </c>
    </row>
    <row r="40" spans="1:10" ht="12.75">
      <c r="A40" s="33"/>
      <c r="B40" s="37"/>
      <c r="C40" s="40" t="s">
        <v>358</v>
      </c>
      <c r="D40" s="33"/>
      <c r="E40" s="33">
        <v>1526</v>
      </c>
      <c r="F40" s="33">
        <v>1526</v>
      </c>
      <c r="G40" s="33">
        <v>0</v>
      </c>
      <c r="H40" s="33">
        <v>1526</v>
      </c>
      <c r="I40" s="33">
        <v>0</v>
      </c>
      <c r="J40" s="33">
        <v>0</v>
      </c>
    </row>
    <row r="41" spans="1:10" ht="12.75">
      <c r="A41" s="33"/>
      <c r="B41" s="37"/>
      <c r="C41" s="40">
        <v>4170</v>
      </c>
      <c r="D41" s="33"/>
      <c r="E41" s="33">
        <v>2962</v>
      </c>
      <c r="F41" s="33">
        <v>2962</v>
      </c>
      <c r="G41" s="33">
        <v>2962</v>
      </c>
      <c r="H41" s="33">
        <v>0</v>
      </c>
      <c r="I41" s="33">
        <v>0</v>
      </c>
      <c r="J41" s="33">
        <v>0</v>
      </c>
    </row>
    <row r="42" spans="1:10" ht="12.75">
      <c r="A42" s="33"/>
      <c r="B42" s="37"/>
      <c r="C42" s="40" t="s">
        <v>359</v>
      </c>
      <c r="D42" s="33"/>
      <c r="E42" s="33">
        <v>10587</v>
      </c>
      <c r="F42" s="33">
        <v>10587</v>
      </c>
      <c r="G42" s="33">
        <v>0</v>
      </c>
      <c r="H42" s="33">
        <v>0</v>
      </c>
      <c r="I42" s="33">
        <v>0</v>
      </c>
      <c r="J42" s="33">
        <v>0</v>
      </c>
    </row>
    <row r="43" spans="1:10" ht="12.75">
      <c r="A43" s="33"/>
      <c r="B43" s="37"/>
      <c r="C43" s="40">
        <v>4270</v>
      </c>
      <c r="D43" s="33"/>
      <c r="E43" s="33">
        <v>205</v>
      </c>
      <c r="F43" s="33">
        <v>205</v>
      </c>
      <c r="G43" s="33">
        <v>0</v>
      </c>
      <c r="H43" s="33">
        <v>0</v>
      </c>
      <c r="I43" s="33">
        <v>0</v>
      </c>
      <c r="J43" s="33">
        <v>0</v>
      </c>
    </row>
    <row r="44" spans="1:10" ht="12.75">
      <c r="A44" s="33"/>
      <c r="B44" s="37"/>
      <c r="C44" s="40" t="s">
        <v>360</v>
      </c>
      <c r="D44" s="33"/>
      <c r="E44" s="33">
        <v>1114</v>
      </c>
      <c r="F44" s="33">
        <v>1114</v>
      </c>
      <c r="G44" s="33">
        <v>0</v>
      </c>
      <c r="H44" s="33">
        <v>0</v>
      </c>
      <c r="I44" s="33">
        <v>0</v>
      </c>
      <c r="J44" s="33">
        <v>0</v>
      </c>
    </row>
    <row r="45" spans="1:10" ht="12.75">
      <c r="A45" s="33"/>
      <c r="B45" s="37"/>
      <c r="C45" s="40" t="s">
        <v>361</v>
      </c>
      <c r="D45" s="33"/>
      <c r="E45" s="33">
        <v>1299</v>
      </c>
      <c r="F45" s="33">
        <v>1299</v>
      </c>
      <c r="G45" s="33">
        <v>0</v>
      </c>
      <c r="H45" s="33">
        <v>0</v>
      </c>
      <c r="I45" s="33">
        <v>0</v>
      </c>
      <c r="J45" s="33">
        <v>0</v>
      </c>
    </row>
    <row r="46" spans="1:10" ht="12.75">
      <c r="A46" s="33"/>
      <c r="B46" s="37"/>
      <c r="C46" s="40" t="s">
        <v>362</v>
      </c>
      <c r="D46" s="33"/>
      <c r="E46" s="33">
        <v>1814</v>
      </c>
      <c r="F46" s="33">
        <v>1814</v>
      </c>
      <c r="G46" s="33">
        <v>0</v>
      </c>
      <c r="H46" s="33">
        <v>0</v>
      </c>
      <c r="I46" s="33">
        <v>0</v>
      </c>
      <c r="J46" s="33">
        <v>0</v>
      </c>
    </row>
    <row r="47" spans="1:10" ht="12.75">
      <c r="A47" s="33"/>
      <c r="B47" s="37"/>
      <c r="C47" s="40" t="s">
        <v>363</v>
      </c>
      <c r="D47" s="33"/>
      <c r="E47" s="33">
        <v>409</v>
      </c>
      <c r="F47" s="33">
        <v>409</v>
      </c>
      <c r="G47" s="33">
        <v>0</v>
      </c>
      <c r="H47" s="33">
        <v>0</v>
      </c>
      <c r="I47" s="33">
        <v>0</v>
      </c>
      <c r="J47" s="33">
        <v>0</v>
      </c>
    </row>
    <row r="48" spans="1:10" ht="12.75">
      <c r="A48" s="33"/>
      <c r="B48" s="37"/>
      <c r="C48" s="40" t="s">
        <v>364</v>
      </c>
      <c r="D48" s="33"/>
      <c r="E48" s="33">
        <v>3442</v>
      </c>
      <c r="F48" s="33">
        <v>3442</v>
      </c>
      <c r="G48" s="33">
        <v>0</v>
      </c>
      <c r="H48" s="33">
        <v>0</v>
      </c>
      <c r="I48" s="33">
        <v>0</v>
      </c>
      <c r="J48" s="33">
        <v>0</v>
      </c>
    </row>
    <row r="49" spans="1:10" ht="12.75">
      <c r="A49" s="33"/>
      <c r="B49" s="37" t="s">
        <v>365</v>
      </c>
      <c r="C49" s="40"/>
      <c r="D49" s="33">
        <v>23100</v>
      </c>
      <c r="E49" s="33">
        <v>23100</v>
      </c>
      <c r="F49" s="33">
        <v>23100</v>
      </c>
      <c r="G49" s="33">
        <f>SUM(G51)</f>
        <v>0</v>
      </c>
      <c r="H49" s="33">
        <v>23100</v>
      </c>
      <c r="I49" s="33">
        <f>SUM(I51)</f>
        <v>0</v>
      </c>
      <c r="J49" s="33">
        <f>SUM(J51)</f>
        <v>0</v>
      </c>
    </row>
    <row r="50" spans="1:10" ht="12.75">
      <c r="A50" s="33"/>
      <c r="B50" s="37"/>
      <c r="C50" s="40">
        <v>2010</v>
      </c>
      <c r="D50" s="33">
        <v>23100</v>
      </c>
      <c r="E50" s="33"/>
      <c r="F50" s="33"/>
      <c r="G50" s="33"/>
      <c r="H50" s="33"/>
      <c r="I50" s="33"/>
      <c r="J50" s="33"/>
    </row>
    <row r="51" spans="1:10" ht="12.75">
      <c r="A51" s="33"/>
      <c r="B51" s="37"/>
      <c r="C51" s="40">
        <v>4130</v>
      </c>
      <c r="D51" s="33"/>
      <c r="E51" s="33">
        <v>23100</v>
      </c>
      <c r="F51" s="33">
        <v>23100</v>
      </c>
      <c r="G51" s="33">
        <v>0</v>
      </c>
      <c r="H51" s="33">
        <v>23100</v>
      </c>
      <c r="I51" s="33">
        <v>0</v>
      </c>
      <c r="J51" s="33">
        <v>0</v>
      </c>
    </row>
    <row r="52" spans="1:10" ht="12.75">
      <c r="A52" s="33"/>
      <c r="B52" s="37" t="s">
        <v>366</v>
      </c>
      <c r="C52" s="40"/>
      <c r="D52" s="33">
        <v>197181</v>
      </c>
      <c r="E52" s="33">
        <v>197181</v>
      </c>
      <c r="F52" s="33">
        <v>197181</v>
      </c>
      <c r="G52" s="33">
        <v>0</v>
      </c>
      <c r="H52" s="33">
        <f>SUM(H59)</f>
        <v>0</v>
      </c>
      <c r="I52" s="33">
        <v>197181</v>
      </c>
      <c r="J52" s="33">
        <f>SUM(J59)</f>
        <v>0</v>
      </c>
    </row>
    <row r="53" spans="1:10" ht="12.75">
      <c r="A53" s="33"/>
      <c r="B53" s="37"/>
      <c r="C53" s="40">
        <v>2010</v>
      </c>
      <c r="D53" s="33">
        <v>197181</v>
      </c>
      <c r="E53" s="33"/>
      <c r="F53" s="33"/>
      <c r="G53" s="33"/>
      <c r="H53" s="33"/>
      <c r="I53" s="33"/>
      <c r="J53" s="33"/>
    </row>
    <row r="54" spans="1:10" ht="12.75">
      <c r="A54" s="33"/>
      <c r="B54" s="37"/>
      <c r="C54" s="40">
        <v>3110</v>
      </c>
      <c r="D54" s="33"/>
      <c r="E54" s="33">
        <v>197181</v>
      </c>
      <c r="F54" s="33">
        <v>197181</v>
      </c>
      <c r="G54" s="33">
        <v>0</v>
      </c>
      <c r="H54" s="33">
        <v>0</v>
      </c>
      <c r="I54" s="33">
        <v>197181</v>
      </c>
      <c r="J54" s="33">
        <v>0</v>
      </c>
    </row>
    <row r="55" spans="1:10" ht="12.75">
      <c r="A55" s="33"/>
      <c r="B55" s="40">
        <v>85228</v>
      </c>
      <c r="C55" s="40"/>
      <c r="D55" s="33">
        <v>18216</v>
      </c>
      <c r="E55" s="33">
        <f aca="true" t="shared" si="4" ref="E55:J55">SUM(E57:E59)</f>
        <v>18216</v>
      </c>
      <c r="F55" s="33">
        <f t="shared" si="4"/>
        <v>18216</v>
      </c>
      <c r="G55" s="33">
        <f t="shared" si="4"/>
        <v>16716</v>
      </c>
      <c r="H55" s="33">
        <f t="shared" si="4"/>
        <v>1500</v>
      </c>
      <c r="I55" s="33">
        <f t="shared" si="4"/>
        <v>0</v>
      </c>
      <c r="J55" s="33">
        <f t="shared" si="4"/>
        <v>0</v>
      </c>
    </row>
    <row r="56" spans="1:10" ht="12.75">
      <c r="A56" s="33"/>
      <c r="B56" s="37"/>
      <c r="C56" s="40">
        <v>2010</v>
      </c>
      <c r="D56" s="33">
        <v>18216</v>
      </c>
      <c r="E56" s="33"/>
      <c r="F56" s="33"/>
      <c r="G56" s="33"/>
      <c r="H56" s="33"/>
      <c r="I56" s="33"/>
      <c r="J56" s="33"/>
    </row>
    <row r="57" spans="1:10" ht="12.75">
      <c r="A57" s="33"/>
      <c r="B57" s="37"/>
      <c r="C57" s="40">
        <v>4110</v>
      </c>
      <c r="D57" s="33"/>
      <c r="E57" s="33">
        <v>1206</v>
      </c>
      <c r="F57" s="33">
        <v>1206</v>
      </c>
      <c r="G57" s="33">
        <v>0</v>
      </c>
      <c r="H57" s="33">
        <v>1206</v>
      </c>
      <c r="I57" s="33">
        <v>0</v>
      </c>
      <c r="J57" s="33">
        <v>0</v>
      </c>
    </row>
    <row r="58" spans="1:10" ht="12.75">
      <c r="A58" s="33"/>
      <c r="B58" s="37"/>
      <c r="C58" s="40">
        <v>4120</v>
      </c>
      <c r="D58" s="33"/>
      <c r="E58" s="33">
        <v>294</v>
      </c>
      <c r="F58" s="33">
        <v>294</v>
      </c>
      <c r="G58" s="33">
        <v>0</v>
      </c>
      <c r="H58" s="33">
        <v>294</v>
      </c>
      <c r="I58" s="33">
        <v>0</v>
      </c>
      <c r="J58" s="33">
        <v>0</v>
      </c>
    </row>
    <row r="59" spans="1:10" ht="12.75">
      <c r="A59" s="33"/>
      <c r="B59" s="37"/>
      <c r="C59" s="40">
        <v>4170</v>
      </c>
      <c r="D59" s="33"/>
      <c r="E59" s="33">
        <v>16716</v>
      </c>
      <c r="F59" s="33">
        <v>16716</v>
      </c>
      <c r="G59" s="33">
        <v>16716</v>
      </c>
      <c r="H59" s="33">
        <v>0</v>
      </c>
      <c r="I59" s="33">
        <v>0</v>
      </c>
      <c r="J59" s="33">
        <v>0</v>
      </c>
    </row>
    <row r="60" spans="1:10" ht="15">
      <c r="A60" s="282" t="s">
        <v>56</v>
      </c>
      <c r="B60" s="283"/>
      <c r="C60" s="284"/>
      <c r="D60" s="234">
        <f aca="true" t="shared" si="5" ref="D60:I60">SUM(D15,D26,D33,D7)</f>
        <v>3079153</v>
      </c>
      <c r="E60" s="234">
        <f t="shared" si="5"/>
        <v>3079153</v>
      </c>
      <c r="F60" s="234">
        <f t="shared" si="5"/>
        <v>3079153</v>
      </c>
      <c r="G60" s="234">
        <f t="shared" si="5"/>
        <v>139472</v>
      </c>
      <c r="H60" s="234">
        <f t="shared" si="5"/>
        <v>127578</v>
      </c>
      <c r="I60" s="234">
        <f t="shared" si="5"/>
        <v>2769584</v>
      </c>
      <c r="J60" s="234">
        <f>SUM(J15,J26,J33)</f>
        <v>0</v>
      </c>
    </row>
    <row r="61" spans="1:6" ht="12.75">
      <c r="A61" s="23"/>
      <c r="B61" s="23"/>
      <c r="C61" s="23"/>
      <c r="D61" s="23"/>
      <c r="E61" s="23"/>
      <c r="F61" s="23"/>
    </row>
    <row r="62" spans="1:6" ht="25.5" customHeight="1">
      <c r="A62" s="235" t="s">
        <v>367</v>
      </c>
      <c r="B62" s="236"/>
      <c r="C62" s="236"/>
      <c r="D62" s="236"/>
      <c r="E62" s="236"/>
      <c r="F62" s="236"/>
    </row>
    <row r="63" spans="1:6" ht="16.5" customHeight="1">
      <c r="A63" s="235"/>
      <c r="B63" s="236"/>
      <c r="C63" s="236"/>
      <c r="D63" s="236"/>
      <c r="E63" s="236"/>
      <c r="F63" s="236"/>
    </row>
    <row r="64" spans="1:6" ht="15.75">
      <c r="A64" s="235"/>
      <c r="B64" s="236"/>
      <c r="C64" s="236"/>
      <c r="D64" s="236"/>
      <c r="E64" s="236"/>
      <c r="F64" s="236"/>
    </row>
    <row r="65" spans="1:4" ht="21.75" customHeight="1">
      <c r="A65" s="246" t="s">
        <v>0</v>
      </c>
      <c r="B65" s="246" t="s">
        <v>368</v>
      </c>
      <c r="C65" s="246" t="s">
        <v>369</v>
      </c>
      <c r="D65" s="246" t="s">
        <v>370</v>
      </c>
    </row>
    <row r="66" spans="1:4" ht="16.5" customHeight="1">
      <c r="A66" s="28">
        <v>750</v>
      </c>
      <c r="B66" s="28">
        <v>75011</v>
      </c>
      <c r="C66" s="237" t="s">
        <v>371</v>
      </c>
      <c r="D66" s="238">
        <v>12800</v>
      </c>
    </row>
    <row r="67" spans="1:4" ht="16.5" customHeight="1">
      <c r="A67" s="28">
        <v>852</v>
      </c>
      <c r="B67" s="28">
        <v>85212</v>
      </c>
      <c r="C67" s="237" t="s">
        <v>372</v>
      </c>
      <c r="D67" s="238">
        <v>5000</v>
      </c>
    </row>
    <row r="68" spans="1:4" ht="16.5" customHeight="1">
      <c r="A68" s="28">
        <v>852</v>
      </c>
      <c r="B68" s="28">
        <v>85214</v>
      </c>
      <c r="C68" s="237">
        <v>2910</v>
      </c>
      <c r="D68" s="238">
        <v>800</v>
      </c>
    </row>
    <row r="69" spans="1:4" ht="16.5" customHeight="1">
      <c r="A69" s="28"/>
      <c r="B69" s="239" t="s">
        <v>373</v>
      </c>
      <c r="C69" s="223"/>
      <c r="D69" s="240">
        <v>18600</v>
      </c>
    </row>
  </sheetData>
  <sheetProtection/>
  <mergeCells count="11">
    <mergeCell ref="F4:F5"/>
    <mergeCell ref="G4:I4"/>
    <mergeCell ref="J4:J5"/>
    <mergeCell ref="A60:C60"/>
    <mergeCell ref="A1:J1"/>
    <mergeCell ref="A3:A5"/>
    <mergeCell ref="B3:B5"/>
    <mergeCell ref="C3:C5"/>
    <mergeCell ref="D3:D5"/>
    <mergeCell ref="E3:E5"/>
    <mergeCell ref="F3:J3"/>
  </mergeCells>
  <printOptions/>
  <pageMargins left="0.7480314960629921" right="0.7086614173228347" top="1.16" bottom="0.984251968503937" header="0.5118110236220472" footer="0.5118110236220472"/>
  <pageSetup horizontalDpi="300" verticalDpi="300" orientation="landscape" paperSize="9" r:id="rId1"/>
  <headerFooter alignWithMargins="0">
    <oddHeader>&amp;R&amp;"Arial,Pogrubiony"&amp;11Załącznik Nr 5 &amp;"Arial,Normalny"do uchwały Nr XIX/111/2008 Rady Miasta Radziejów z dnia 30 grudnia 2008 roku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8.57421875" style="0" customWidth="1"/>
    <col min="2" max="2" width="11.00390625" style="0" customWidth="1"/>
    <col min="4" max="4" width="12.57421875" style="0" customWidth="1"/>
    <col min="5" max="5" width="14.7109375" style="0" customWidth="1"/>
    <col min="6" max="6" width="14.28125" style="0" customWidth="1"/>
    <col min="7" max="7" width="16.00390625" style="0" customWidth="1"/>
    <col min="8" max="8" width="14.28125" style="0" customWidth="1"/>
    <col min="9" max="9" width="13.28125" style="0" customWidth="1"/>
    <col min="10" max="10" width="11.7109375" style="0" customWidth="1"/>
  </cols>
  <sheetData>
    <row r="1" spans="1:10" ht="63.75" customHeight="1">
      <c r="A1" s="275" t="s">
        <v>214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7" ht="24.75" customHeight="1">
      <c r="A2" s="23"/>
      <c r="B2" s="23"/>
      <c r="C2" s="23"/>
      <c r="D2" s="23"/>
      <c r="E2" s="23"/>
      <c r="F2" s="23"/>
      <c r="G2" s="23"/>
    </row>
    <row r="3" spans="1:10" ht="12.75" customHeight="1">
      <c r="A3" s="23"/>
      <c r="B3" s="23"/>
      <c r="C3" s="23"/>
      <c r="D3" s="23"/>
      <c r="E3" s="23"/>
      <c r="F3" s="23"/>
      <c r="G3" s="23"/>
      <c r="J3" s="146" t="s">
        <v>48</v>
      </c>
    </row>
    <row r="4" spans="1:10" ht="37.5" customHeight="1">
      <c r="A4" s="250" t="s">
        <v>0</v>
      </c>
      <c r="B4" s="285" t="s">
        <v>21</v>
      </c>
      <c r="C4" s="285" t="s">
        <v>22</v>
      </c>
      <c r="D4" s="277" t="s">
        <v>155</v>
      </c>
      <c r="E4" s="277" t="s">
        <v>156</v>
      </c>
      <c r="F4" s="277" t="s">
        <v>24</v>
      </c>
      <c r="G4" s="277"/>
      <c r="H4" s="277"/>
      <c r="I4" s="277"/>
      <c r="J4" s="277"/>
    </row>
    <row r="5" spans="1:10" ht="12.75">
      <c r="A5" s="250"/>
      <c r="B5" s="286"/>
      <c r="C5" s="286"/>
      <c r="D5" s="250"/>
      <c r="E5" s="277"/>
      <c r="F5" s="277" t="s">
        <v>157</v>
      </c>
      <c r="G5" s="277" t="s">
        <v>26</v>
      </c>
      <c r="H5" s="277"/>
      <c r="I5" s="277"/>
      <c r="J5" s="277" t="s">
        <v>158</v>
      </c>
    </row>
    <row r="6" spans="1:10" ht="36.75" customHeight="1">
      <c r="A6" s="250"/>
      <c r="B6" s="287"/>
      <c r="C6" s="287"/>
      <c r="D6" s="250"/>
      <c r="E6" s="277"/>
      <c r="F6" s="277"/>
      <c r="G6" s="81" t="s">
        <v>159</v>
      </c>
      <c r="H6" s="81" t="s">
        <v>160</v>
      </c>
      <c r="I6" s="81" t="s">
        <v>215</v>
      </c>
      <c r="J6" s="277"/>
    </row>
    <row r="7" spans="1:10" ht="16.5" customHeight="1">
      <c r="A7" s="147">
        <v>1</v>
      </c>
      <c r="B7" s="147">
        <v>2</v>
      </c>
      <c r="C7" s="147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</row>
    <row r="8" spans="1:10" ht="12" customHeight="1">
      <c r="A8" s="148">
        <v>600</v>
      </c>
      <c r="B8" s="148">
        <v>60013</v>
      </c>
      <c r="C8" s="148">
        <v>4270</v>
      </c>
      <c r="D8" s="149">
        <v>0</v>
      </c>
      <c r="E8" s="150">
        <v>30000</v>
      </c>
      <c r="F8" s="150">
        <v>30000</v>
      </c>
      <c r="G8" s="149">
        <v>0</v>
      </c>
      <c r="H8" s="149">
        <v>0</v>
      </c>
      <c r="I8" s="149">
        <v>0</v>
      </c>
      <c r="J8" s="149">
        <v>0</v>
      </c>
    </row>
    <row r="9" spans="1:10" s="49" customFormat="1" ht="12.75" customHeight="1">
      <c r="A9" s="148">
        <v>600</v>
      </c>
      <c r="B9" s="148">
        <v>60014</v>
      </c>
      <c r="C9" s="148">
        <v>2320</v>
      </c>
      <c r="D9" s="149">
        <v>0</v>
      </c>
      <c r="E9" s="150">
        <v>65000</v>
      </c>
      <c r="F9" s="150">
        <v>65000</v>
      </c>
      <c r="G9" s="149">
        <v>0</v>
      </c>
      <c r="H9" s="149">
        <v>0</v>
      </c>
      <c r="I9" s="150">
        <v>65000</v>
      </c>
      <c r="J9" s="149">
        <v>0</v>
      </c>
    </row>
    <row r="10" spans="1:10" s="49" customFormat="1" ht="12.75" customHeight="1">
      <c r="A10" s="148">
        <v>710</v>
      </c>
      <c r="B10" s="148">
        <v>71004</v>
      </c>
      <c r="C10" s="148">
        <v>2320</v>
      </c>
      <c r="D10" s="150">
        <v>5500</v>
      </c>
      <c r="E10" s="150">
        <v>0</v>
      </c>
      <c r="F10" s="150">
        <v>0</v>
      </c>
      <c r="G10" s="149">
        <v>0</v>
      </c>
      <c r="H10" s="149">
        <v>0</v>
      </c>
      <c r="I10" s="150">
        <v>0</v>
      </c>
      <c r="J10" s="149">
        <v>0</v>
      </c>
    </row>
    <row r="11" spans="1:10" s="49" customFormat="1" ht="12.75" customHeight="1">
      <c r="A11" s="148">
        <v>750</v>
      </c>
      <c r="B11" s="148">
        <v>75095</v>
      </c>
      <c r="C11" s="148">
        <v>2900</v>
      </c>
      <c r="D11" s="149">
        <v>0</v>
      </c>
      <c r="E11" s="150">
        <v>5209</v>
      </c>
      <c r="F11" s="150">
        <v>5209</v>
      </c>
      <c r="G11" s="149">
        <v>0</v>
      </c>
      <c r="H11" s="149">
        <v>0</v>
      </c>
      <c r="I11" s="150">
        <v>5209</v>
      </c>
      <c r="J11" s="149">
        <v>0</v>
      </c>
    </row>
    <row r="12" spans="1:10" s="49" customFormat="1" ht="12.75" customHeight="1">
      <c r="A12" s="148">
        <v>801</v>
      </c>
      <c r="B12" s="148">
        <v>80104</v>
      </c>
      <c r="C12" s="148">
        <v>2310</v>
      </c>
      <c r="D12" s="150">
        <v>51432</v>
      </c>
      <c r="E12" s="150">
        <v>0</v>
      </c>
      <c r="F12" s="150">
        <v>0</v>
      </c>
      <c r="G12" s="149">
        <v>0</v>
      </c>
      <c r="H12" s="149">
        <v>0</v>
      </c>
      <c r="I12" s="150">
        <v>0</v>
      </c>
      <c r="J12" s="149">
        <v>0</v>
      </c>
    </row>
    <row r="13" spans="1:10" s="121" customFormat="1" ht="12.75" customHeight="1">
      <c r="A13" s="151">
        <v>851</v>
      </c>
      <c r="B13" s="151">
        <v>85154</v>
      </c>
      <c r="C13" s="151">
        <v>2310</v>
      </c>
      <c r="D13" s="33">
        <v>0</v>
      </c>
      <c r="E13" s="33">
        <v>1500</v>
      </c>
      <c r="F13" s="33">
        <v>1500</v>
      </c>
      <c r="G13" s="33">
        <v>0</v>
      </c>
      <c r="H13" s="33">
        <v>0</v>
      </c>
      <c r="I13" s="33">
        <v>1500</v>
      </c>
      <c r="J13" s="33">
        <v>0</v>
      </c>
    </row>
    <row r="14" spans="1:10" ht="12.75">
      <c r="A14" s="151">
        <v>854</v>
      </c>
      <c r="B14" s="151">
        <v>85404</v>
      </c>
      <c r="C14" s="151">
        <v>2310</v>
      </c>
      <c r="D14" s="33">
        <v>5066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ht="12.75">
      <c r="A15" s="151">
        <v>900</v>
      </c>
      <c r="B15" s="151">
        <v>90001</v>
      </c>
      <c r="C15" s="151">
        <v>2900</v>
      </c>
      <c r="D15" s="33">
        <v>0</v>
      </c>
      <c r="E15" s="33">
        <v>33360</v>
      </c>
      <c r="F15" s="33">
        <v>33360</v>
      </c>
      <c r="G15" s="33">
        <v>0</v>
      </c>
      <c r="H15" s="33">
        <v>0</v>
      </c>
      <c r="I15" s="33">
        <v>33360</v>
      </c>
      <c r="J15" s="33">
        <v>0</v>
      </c>
    </row>
    <row r="16" spans="1:10" ht="16.5" customHeight="1">
      <c r="A16" s="151">
        <v>921</v>
      </c>
      <c r="B16" s="151">
        <v>92116</v>
      </c>
      <c r="C16" s="151">
        <v>2320</v>
      </c>
      <c r="D16" s="33">
        <v>50000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</row>
    <row r="17" spans="1:10" ht="15">
      <c r="A17" s="282" t="s">
        <v>56</v>
      </c>
      <c r="B17" s="283"/>
      <c r="C17" s="284"/>
      <c r="D17" s="152">
        <f aca="true" t="shared" si="0" ref="D17:I17">SUM(D8:D16)</f>
        <v>111998</v>
      </c>
      <c r="E17" s="152">
        <f t="shared" si="0"/>
        <v>135069</v>
      </c>
      <c r="F17" s="152">
        <f t="shared" si="0"/>
        <v>135069</v>
      </c>
      <c r="G17" s="152">
        <f t="shared" si="0"/>
        <v>0</v>
      </c>
      <c r="H17" s="152">
        <f t="shared" si="0"/>
        <v>0</v>
      </c>
      <c r="I17" s="152">
        <f t="shared" si="0"/>
        <v>105069</v>
      </c>
      <c r="J17" s="152">
        <f>SUM(J11:J16)</f>
        <v>0</v>
      </c>
    </row>
    <row r="18" spans="1:7" ht="12.75">
      <c r="A18" s="23"/>
      <c r="B18" s="23"/>
      <c r="C18" s="23"/>
      <c r="D18" s="23"/>
      <c r="E18" s="23"/>
      <c r="F18" s="23"/>
      <c r="G18" s="23"/>
    </row>
    <row r="19" spans="1:6" ht="12.75">
      <c r="A19" s="27" t="s">
        <v>216</v>
      </c>
      <c r="B19" s="23"/>
      <c r="C19" s="23"/>
      <c r="D19" s="23"/>
      <c r="E19" s="23"/>
      <c r="F19" s="23"/>
    </row>
  </sheetData>
  <sheetProtection/>
  <mergeCells count="11">
    <mergeCell ref="J5:J6"/>
    <mergeCell ref="A17:C17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/>
  <pageMargins left="0.91" right="0.89" top="1.4960629921259843" bottom="0.984251968503937" header="0.5118110236220472" footer="0.5118110236220472"/>
  <pageSetup horizontalDpi="300" verticalDpi="300" orientation="landscape" paperSize="9" r:id="rId1"/>
  <headerFooter alignWithMargins="0">
    <oddHeader>&amp;R&amp;"Arial,Pogrubiony"&amp;11Załącznik Nr 6 &amp;"Arial,Normalny"do uchwały Nr XIX/111/2008 Rady Miasta Radziejów z dnia 30 grudnia 2008 roku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C8"/>
    </sheetView>
  </sheetViews>
  <sheetFormatPr defaultColWidth="9.140625" defaultRowHeight="12.75"/>
  <cols>
    <col min="1" max="1" width="4.28125" style="0" customWidth="1"/>
    <col min="2" max="2" width="42.8515625" style="0" customWidth="1"/>
    <col min="3" max="3" width="12.57421875" style="0" customWidth="1"/>
    <col min="4" max="4" width="13.140625" style="0" customWidth="1"/>
    <col min="5" max="5" width="13.00390625" style="0" customWidth="1"/>
    <col min="6" max="6" width="14.140625" style="0" customWidth="1"/>
    <col min="7" max="7" width="12.140625" style="0" customWidth="1"/>
    <col min="8" max="8" width="13.8515625" style="0" customWidth="1"/>
    <col min="9" max="9" width="12.57421875" style="0" customWidth="1"/>
    <col min="10" max="10" width="13.28125" style="0" customWidth="1"/>
    <col min="11" max="11" width="15.7109375" style="0" customWidth="1"/>
    <col min="12" max="12" width="15.00390625" style="0" customWidth="1"/>
  </cols>
  <sheetData>
    <row r="1" spans="1:11" ht="18">
      <c r="A1" s="271" t="s">
        <v>322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1" customHeight="1">
      <c r="A2" s="271" t="s">
        <v>323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37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ht="12.75" hidden="1">
      <c r="A4" s="23"/>
      <c r="B4" s="23"/>
      <c r="C4" s="23"/>
      <c r="D4" s="23"/>
      <c r="E4" s="23"/>
      <c r="F4" s="23"/>
      <c r="G4" s="23"/>
      <c r="H4" s="23"/>
      <c r="I4" s="23"/>
      <c r="J4" s="23"/>
      <c r="L4" s="131" t="s">
        <v>48</v>
      </c>
    </row>
    <row r="5" spans="1:12" ht="12.75">
      <c r="A5" s="250" t="s">
        <v>49</v>
      </c>
      <c r="B5" s="250" t="s">
        <v>74</v>
      </c>
      <c r="C5" s="279" t="s">
        <v>21</v>
      </c>
      <c r="D5" s="277" t="s">
        <v>324</v>
      </c>
      <c r="E5" s="292" t="s">
        <v>325</v>
      </c>
      <c r="F5" s="293"/>
      <c r="G5" s="293"/>
      <c r="H5" s="294"/>
      <c r="I5" s="277" t="s">
        <v>326</v>
      </c>
      <c r="J5" s="277"/>
      <c r="K5" s="277" t="s">
        <v>327</v>
      </c>
      <c r="L5" s="277" t="s">
        <v>328</v>
      </c>
    </row>
    <row r="6" spans="1:12" ht="16.5" customHeight="1">
      <c r="A6" s="250"/>
      <c r="B6" s="250"/>
      <c r="C6" s="296"/>
      <c r="D6" s="277"/>
      <c r="E6" s="277" t="s">
        <v>329</v>
      </c>
      <c r="F6" s="288" t="s">
        <v>26</v>
      </c>
      <c r="G6" s="289"/>
      <c r="H6" s="290"/>
      <c r="I6" s="277" t="s">
        <v>329</v>
      </c>
      <c r="J6" s="277" t="s">
        <v>330</v>
      </c>
      <c r="K6" s="277"/>
      <c r="L6" s="277"/>
    </row>
    <row r="7" spans="1:12" ht="12.75">
      <c r="A7" s="250"/>
      <c r="B7" s="250"/>
      <c r="C7" s="296"/>
      <c r="D7" s="277"/>
      <c r="E7" s="277"/>
      <c r="F7" s="279" t="s">
        <v>331</v>
      </c>
      <c r="G7" s="288" t="s">
        <v>26</v>
      </c>
      <c r="H7" s="290"/>
      <c r="I7" s="277"/>
      <c r="J7" s="277"/>
      <c r="K7" s="277"/>
      <c r="L7" s="277"/>
    </row>
    <row r="8" spans="1:12" ht="47.25" customHeight="1">
      <c r="A8" s="250"/>
      <c r="B8" s="250"/>
      <c r="C8" s="291"/>
      <c r="D8" s="277"/>
      <c r="E8" s="277"/>
      <c r="F8" s="291"/>
      <c r="G8" s="208" t="s">
        <v>332</v>
      </c>
      <c r="H8" s="208" t="s">
        <v>333</v>
      </c>
      <c r="I8" s="277"/>
      <c r="J8" s="277"/>
      <c r="K8" s="277"/>
      <c r="L8" s="277"/>
    </row>
    <row r="9" spans="1:12" ht="12.75">
      <c r="A9" s="51">
        <v>1</v>
      </c>
      <c r="B9" s="51">
        <v>2</v>
      </c>
      <c r="C9" s="51"/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</row>
    <row r="10" spans="1:12" ht="12.75">
      <c r="A10" s="209" t="s">
        <v>334</v>
      </c>
      <c r="B10" s="132" t="s">
        <v>335</v>
      </c>
      <c r="C10" s="132"/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209" t="s">
        <v>208</v>
      </c>
    </row>
    <row r="11" spans="1:12" ht="12.75">
      <c r="A11" s="209"/>
      <c r="B11" s="211" t="s">
        <v>51</v>
      </c>
      <c r="C11" s="211"/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209" t="s">
        <v>208</v>
      </c>
    </row>
    <row r="12" spans="1:12" ht="12.75">
      <c r="A12" s="209" t="s">
        <v>336</v>
      </c>
      <c r="B12" s="132" t="s">
        <v>337</v>
      </c>
      <c r="C12" s="132"/>
      <c r="D12" s="132">
        <v>0</v>
      </c>
      <c r="E12" s="132">
        <v>0</v>
      </c>
      <c r="F12" s="132">
        <v>0</v>
      </c>
      <c r="G12" s="209" t="s">
        <v>208</v>
      </c>
      <c r="H12" s="132">
        <v>0</v>
      </c>
      <c r="I12" s="132">
        <v>0</v>
      </c>
      <c r="J12" s="132">
        <v>0</v>
      </c>
      <c r="K12" s="132">
        <v>0</v>
      </c>
      <c r="L12" s="209" t="s">
        <v>208</v>
      </c>
    </row>
    <row r="13" spans="1:12" ht="27.75" customHeight="1">
      <c r="A13" s="209" t="s">
        <v>338</v>
      </c>
      <c r="B13" s="212" t="s">
        <v>339</v>
      </c>
      <c r="C13" s="212"/>
      <c r="D13" s="33">
        <f>SUM(D15,D16)</f>
        <v>13896</v>
      </c>
      <c r="E13" s="33">
        <f>SUM(E15,E16)</f>
        <v>113020</v>
      </c>
      <c r="F13" s="213">
        <v>0</v>
      </c>
      <c r="G13" s="213" t="s">
        <v>208</v>
      </c>
      <c r="H13" s="213" t="s">
        <v>208</v>
      </c>
      <c r="I13" s="33">
        <f>SUM(I15,I16)</f>
        <v>119896</v>
      </c>
      <c r="J13" s="213" t="s">
        <v>208</v>
      </c>
      <c r="K13" s="33">
        <v>7020</v>
      </c>
      <c r="L13" s="33">
        <v>0</v>
      </c>
    </row>
    <row r="14" spans="1:12" ht="12.75">
      <c r="A14" s="132"/>
      <c r="B14" s="210" t="s">
        <v>24</v>
      </c>
      <c r="C14" s="210"/>
      <c r="D14" s="33"/>
      <c r="E14" s="33"/>
      <c r="F14" s="213"/>
      <c r="G14" s="213"/>
      <c r="H14" s="213"/>
      <c r="I14" s="33"/>
      <c r="J14" s="213"/>
      <c r="K14" s="33"/>
      <c r="L14" s="33">
        <v>0</v>
      </c>
    </row>
    <row r="15" spans="1:12" ht="25.5" customHeight="1">
      <c r="A15" s="132"/>
      <c r="B15" s="210" t="s">
        <v>345</v>
      </c>
      <c r="C15" s="209">
        <v>80101</v>
      </c>
      <c r="D15" s="33">
        <v>1000</v>
      </c>
      <c r="E15" s="33">
        <v>13000</v>
      </c>
      <c r="F15" s="213">
        <v>0</v>
      </c>
      <c r="G15" s="213">
        <v>0</v>
      </c>
      <c r="H15" s="213">
        <v>0</v>
      </c>
      <c r="I15" s="33">
        <v>10000</v>
      </c>
      <c r="J15" s="213">
        <v>0</v>
      </c>
      <c r="K15" s="33">
        <v>4000</v>
      </c>
      <c r="L15" s="33">
        <v>0</v>
      </c>
    </row>
    <row r="16" spans="1:12" ht="36" customHeight="1">
      <c r="A16" s="132"/>
      <c r="B16" s="212" t="s">
        <v>344</v>
      </c>
      <c r="C16" s="217">
        <v>80148</v>
      </c>
      <c r="D16" s="33">
        <v>12896</v>
      </c>
      <c r="E16" s="33">
        <v>100020</v>
      </c>
      <c r="F16" s="213">
        <v>0</v>
      </c>
      <c r="G16" s="213" t="s">
        <v>208</v>
      </c>
      <c r="H16" s="213" t="s">
        <v>208</v>
      </c>
      <c r="I16" s="33">
        <v>109896</v>
      </c>
      <c r="J16" s="213" t="s">
        <v>208</v>
      </c>
      <c r="K16" s="33">
        <v>3020</v>
      </c>
      <c r="L16" s="33">
        <v>0</v>
      </c>
    </row>
    <row r="17" spans="1:12" s="215" customFormat="1" ht="20.25" customHeight="1">
      <c r="A17" s="295" t="s">
        <v>56</v>
      </c>
      <c r="B17" s="295"/>
      <c r="C17" s="214"/>
      <c r="D17" s="155">
        <f>D13</f>
        <v>13896</v>
      </c>
      <c r="E17" s="155">
        <f aca="true" t="shared" si="0" ref="E17:L17">E13</f>
        <v>113020</v>
      </c>
      <c r="F17" s="155">
        <f t="shared" si="0"/>
        <v>0</v>
      </c>
      <c r="G17" s="218" t="str">
        <f t="shared" si="0"/>
        <v>x</v>
      </c>
      <c r="H17" s="218" t="str">
        <f t="shared" si="0"/>
        <v>x</v>
      </c>
      <c r="I17" s="155">
        <f t="shared" si="0"/>
        <v>119896</v>
      </c>
      <c r="J17" s="218" t="str">
        <f t="shared" si="0"/>
        <v>x</v>
      </c>
      <c r="K17" s="155">
        <f t="shared" si="0"/>
        <v>7020</v>
      </c>
      <c r="L17" s="155">
        <f t="shared" si="0"/>
        <v>0</v>
      </c>
    </row>
    <row r="19" ht="12.75">
      <c r="A19" s="216" t="s">
        <v>340</v>
      </c>
    </row>
    <row r="20" ht="14.25">
      <c r="A20" s="216" t="s">
        <v>341</v>
      </c>
    </row>
    <row r="21" ht="12.75">
      <c r="A21" s="216" t="s">
        <v>342</v>
      </c>
    </row>
    <row r="22" ht="12.75">
      <c r="A22" s="216" t="s">
        <v>343</v>
      </c>
    </row>
  </sheetData>
  <sheetProtection/>
  <mergeCells count="17">
    <mergeCell ref="A17:B17"/>
    <mergeCell ref="C5:C8"/>
    <mergeCell ref="I5:J5"/>
    <mergeCell ref="K5:K8"/>
    <mergeCell ref="A5:A8"/>
    <mergeCell ref="B5:B8"/>
    <mergeCell ref="D5:D8"/>
    <mergeCell ref="A1:K1"/>
    <mergeCell ref="A2:K2"/>
    <mergeCell ref="L5:L8"/>
    <mergeCell ref="E6:E8"/>
    <mergeCell ref="F6:H6"/>
    <mergeCell ref="I6:I8"/>
    <mergeCell ref="J6:J8"/>
    <mergeCell ref="F7:F8"/>
    <mergeCell ref="G7:H7"/>
    <mergeCell ref="E5:H5"/>
  </mergeCells>
  <printOptions/>
  <pageMargins left="1.03" right="0.8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&amp;R&amp;"Arial,Pogrubiony"&amp;14Załącznik Nr 7&amp;"Arial,Normalny" do uchwały Nr XIX/111/2008 Rady Miasta Radziejów z dnia 30 grudnia 2008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H23" sqref="H23"/>
    </sheetView>
  </sheetViews>
  <sheetFormatPr defaultColWidth="9.140625" defaultRowHeight="12.75"/>
  <cols>
    <col min="1" max="1" width="5.00390625" style="0" customWidth="1"/>
    <col min="2" max="2" width="35.00390625" style="0" customWidth="1"/>
    <col min="3" max="3" width="10.57421875" style="0" customWidth="1"/>
    <col min="4" max="4" width="10.7109375" style="0" customWidth="1"/>
    <col min="5" max="5" width="12.421875" style="0" customWidth="1"/>
    <col min="6" max="6" width="11.00390625" style="0" customWidth="1"/>
    <col min="7" max="7" width="10.421875" style="0" customWidth="1"/>
    <col min="8" max="8" width="11.140625" style="0" customWidth="1"/>
    <col min="9" max="16" width="10.57421875" style="0" customWidth="1"/>
  </cols>
  <sheetData>
    <row r="1" spans="1:16" ht="18">
      <c r="A1" s="271" t="s">
        <v>73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3" spans="1:16" ht="12.75">
      <c r="A3" s="268" t="s">
        <v>49</v>
      </c>
      <c r="B3" s="268" t="s">
        <v>74</v>
      </c>
      <c r="C3" s="297" t="s">
        <v>75</v>
      </c>
      <c r="D3" s="299" t="s">
        <v>76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24" customHeight="1">
      <c r="A4" s="268"/>
      <c r="B4" s="268"/>
      <c r="C4" s="298"/>
      <c r="D4" s="80">
        <v>2008</v>
      </c>
      <c r="E4" s="80">
        <v>2009</v>
      </c>
      <c r="F4" s="80">
        <v>2010</v>
      </c>
      <c r="G4" s="80">
        <v>2011</v>
      </c>
      <c r="H4" s="80">
        <v>2012</v>
      </c>
      <c r="I4" s="80">
        <v>2013</v>
      </c>
      <c r="J4" s="80">
        <v>2014</v>
      </c>
      <c r="K4" s="80">
        <v>2015</v>
      </c>
      <c r="L4" s="80">
        <v>2016</v>
      </c>
      <c r="M4" s="80">
        <v>2017</v>
      </c>
      <c r="N4" s="80">
        <v>2018</v>
      </c>
      <c r="O4" s="80">
        <v>2019</v>
      </c>
      <c r="P4" s="80">
        <v>2020</v>
      </c>
    </row>
    <row r="5" spans="1:16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/>
      <c r="J5" s="96">
        <v>9</v>
      </c>
      <c r="K5" s="96"/>
      <c r="L5" s="96"/>
      <c r="M5" s="96"/>
      <c r="N5" s="96"/>
      <c r="O5" s="96"/>
      <c r="P5" s="96">
        <v>9</v>
      </c>
    </row>
    <row r="6" spans="1:16" ht="27.75" customHeight="1">
      <c r="A6" s="95" t="s">
        <v>51</v>
      </c>
      <c r="B6" s="97" t="s">
        <v>77</v>
      </c>
      <c r="C6" s="98">
        <f aca="true" t="shared" si="0" ref="C6:P6">+C$7+C$11+C$17</f>
        <v>1189900</v>
      </c>
      <c r="D6" s="98">
        <f t="shared" si="0"/>
        <v>1274700</v>
      </c>
      <c r="E6" s="98">
        <f t="shared" si="0"/>
        <v>3928850</v>
      </c>
      <c r="F6" s="98">
        <f t="shared" si="0"/>
        <v>4006800</v>
      </c>
      <c r="G6" s="98">
        <f t="shared" si="0"/>
        <v>3648200</v>
      </c>
      <c r="H6" s="98">
        <f t="shared" si="0"/>
        <v>3123200</v>
      </c>
      <c r="I6" s="98">
        <f t="shared" si="0"/>
        <v>2744000</v>
      </c>
      <c r="J6" s="98">
        <f t="shared" si="0"/>
        <v>2386000</v>
      </c>
      <c r="K6" s="98">
        <f t="shared" si="0"/>
        <v>2028000</v>
      </c>
      <c r="L6" s="98">
        <f t="shared" si="0"/>
        <v>1670000</v>
      </c>
      <c r="M6" s="98">
        <f t="shared" si="0"/>
        <v>1312000</v>
      </c>
      <c r="N6" s="98">
        <f t="shared" si="0"/>
        <v>954000</v>
      </c>
      <c r="O6" s="98">
        <f t="shared" si="0"/>
        <v>596000</v>
      </c>
      <c r="P6" s="98">
        <f t="shared" si="0"/>
        <v>238000</v>
      </c>
    </row>
    <row r="7" spans="1:16" ht="26.25" customHeight="1">
      <c r="A7" s="99" t="s">
        <v>78</v>
      </c>
      <c r="B7" s="100" t="s">
        <v>79</v>
      </c>
      <c r="C7" s="101">
        <f aca="true" t="shared" si="1" ref="C7:P7">SUM(C$8:C$10)</f>
        <v>1189900</v>
      </c>
      <c r="D7" s="101">
        <f t="shared" si="1"/>
        <v>1189900</v>
      </c>
      <c r="E7" s="101">
        <f t="shared" si="1"/>
        <v>848850</v>
      </c>
      <c r="F7" s="101">
        <f t="shared" si="1"/>
        <v>3506800</v>
      </c>
      <c r="G7" s="101">
        <f t="shared" si="1"/>
        <v>3648200</v>
      </c>
      <c r="H7" s="101">
        <f t="shared" si="1"/>
        <v>3123200</v>
      </c>
      <c r="I7" s="101">
        <f t="shared" si="1"/>
        <v>2744000</v>
      </c>
      <c r="J7" s="101">
        <f t="shared" si="1"/>
        <v>2386000</v>
      </c>
      <c r="K7" s="101">
        <f t="shared" si="1"/>
        <v>2028000</v>
      </c>
      <c r="L7" s="101">
        <f t="shared" si="1"/>
        <v>1670000</v>
      </c>
      <c r="M7" s="101">
        <f t="shared" si="1"/>
        <v>1312000</v>
      </c>
      <c r="N7" s="101">
        <f t="shared" si="1"/>
        <v>954000</v>
      </c>
      <c r="O7" s="101">
        <f t="shared" si="1"/>
        <v>596000</v>
      </c>
      <c r="P7" s="101">
        <f t="shared" si="1"/>
        <v>238000</v>
      </c>
    </row>
    <row r="8" spans="1:16" ht="15.75" customHeight="1">
      <c r="A8" s="102" t="s">
        <v>80</v>
      </c>
      <c r="B8" s="103" t="s">
        <v>81</v>
      </c>
      <c r="C8" s="104">
        <v>890100</v>
      </c>
      <c r="D8" s="104">
        <v>890100</v>
      </c>
      <c r="E8" s="104">
        <v>670650</v>
      </c>
      <c r="F8" s="104">
        <v>355200</v>
      </c>
      <c r="G8" s="104">
        <v>188200</v>
      </c>
      <c r="H8" s="104">
        <v>21200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</row>
    <row r="9" spans="1:16" ht="15.75" customHeight="1">
      <c r="A9" s="102" t="s">
        <v>82</v>
      </c>
      <c r="B9" s="103" t="s">
        <v>83</v>
      </c>
      <c r="C9" s="104">
        <v>299800</v>
      </c>
      <c r="D9" s="104">
        <v>299800</v>
      </c>
      <c r="E9" s="104">
        <v>178200</v>
      </c>
      <c r="F9" s="104">
        <v>3151600</v>
      </c>
      <c r="G9" s="104">
        <v>3460000</v>
      </c>
      <c r="H9" s="104">
        <v>3102000</v>
      </c>
      <c r="I9" s="104">
        <v>2744000</v>
      </c>
      <c r="J9" s="104">
        <v>2386000</v>
      </c>
      <c r="K9" s="104">
        <v>2028000</v>
      </c>
      <c r="L9" s="104">
        <v>1670000</v>
      </c>
      <c r="M9" s="104">
        <v>1312000</v>
      </c>
      <c r="N9" s="104">
        <v>954000</v>
      </c>
      <c r="O9" s="104">
        <v>596000</v>
      </c>
      <c r="P9" s="104">
        <v>238000</v>
      </c>
    </row>
    <row r="10" spans="1:16" ht="13.5" customHeight="1">
      <c r="A10" s="102" t="s">
        <v>84</v>
      </c>
      <c r="B10" s="103" t="s">
        <v>85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27.75" customHeight="1">
      <c r="A11" s="99" t="s">
        <v>86</v>
      </c>
      <c r="B11" s="100" t="s">
        <v>87</v>
      </c>
      <c r="C11" s="101">
        <f aca="true" t="shared" si="2" ref="C11:P11">+C$12+C$13+C$16</f>
        <v>0</v>
      </c>
      <c r="D11" s="101">
        <v>84800</v>
      </c>
      <c r="E11" s="101">
        <f t="shared" si="2"/>
        <v>3080000</v>
      </c>
      <c r="F11" s="101">
        <f t="shared" si="2"/>
        <v>500000</v>
      </c>
      <c r="G11" s="101">
        <f t="shared" si="2"/>
        <v>0</v>
      </c>
      <c r="H11" s="101">
        <f t="shared" si="2"/>
        <v>0</v>
      </c>
      <c r="I11" s="101">
        <f t="shared" si="2"/>
        <v>0</v>
      </c>
      <c r="J11" s="101">
        <f t="shared" si="2"/>
        <v>0</v>
      </c>
      <c r="K11" s="101">
        <f t="shared" si="2"/>
        <v>0</v>
      </c>
      <c r="L11" s="101">
        <f t="shared" si="2"/>
        <v>0</v>
      </c>
      <c r="M11" s="101">
        <f t="shared" si="2"/>
        <v>0</v>
      </c>
      <c r="N11" s="101">
        <f t="shared" si="2"/>
        <v>0</v>
      </c>
      <c r="O11" s="101">
        <f t="shared" si="2"/>
        <v>0</v>
      </c>
      <c r="P11" s="101">
        <f t="shared" si="2"/>
        <v>0</v>
      </c>
    </row>
    <row r="12" spans="1:16" ht="13.5" customHeight="1">
      <c r="A12" s="102" t="s">
        <v>88</v>
      </c>
      <c r="B12" s="103" t="s">
        <v>89</v>
      </c>
      <c r="C12" s="104"/>
      <c r="D12" s="104">
        <v>84800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</row>
    <row r="13" spans="1:16" ht="15" customHeight="1">
      <c r="A13" s="102" t="s">
        <v>90</v>
      </c>
      <c r="B13" s="103" t="s">
        <v>91</v>
      </c>
      <c r="C13" s="104"/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</row>
    <row r="14" spans="1:16" ht="12.75">
      <c r="A14" s="102"/>
      <c r="B14" s="105" t="s">
        <v>92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13.5" customHeight="1">
      <c r="A15" s="102" t="s">
        <v>93</v>
      </c>
      <c r="B15" s="105" t="s">
        <v>125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39.75" customHeight="1">
      <c r="A16" s="102" t="s">
        <v>124</v>
      </c>
      <c r="B16" s="103" t="s">
        <v>126</v>
      </c>
      <c r="C16" s="104">
        <v>0</v>
      </c>
      <c r="D16" s="104">
        <v>0</v>
      </c>
      <c r="E16" s="104">
        <v>3080000</v>
      </c>
      <c r="F16" s="104">
        <v>500000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</row>
    <row r="17" spans="1:16" ht="27" customHeight="1">
      <c r="A17" s="99" t="s">
        <v>94</v>
      </c>
      <c r="B17" s="100" t="s">
        <v>95</v>
      </c>
      <c r="C17" s="106">
        <f aca="true" t="shared" si="3" ref="C17:P17">SUM(C$18:C$19)</f>
        <v>0</v>
      </c>
      <c r="D17" s="106">
        <f t="shared" si="3"/>
        <v>0</v>
      </c>
      <c r="E17" s="106">
        <f t="shared" si="3"/>
        <v>0</v>
      </c>
      <c r="F17" s="106">
        <f t="shared" si="3"/>
        <v>0</v>
      </c>
      <c r="G17" s="106">
        <f t="shared" si="3"/>
        <v>0</v>
      </c>
      <c r="H17" s="106">
        <f t="shared" si="3"/>
        <v>0</v>
      </c>
      <c r="I17" s="106">
        <f t="shared" si="3"/>
        <v>0</v>
      </c>
      <c r="J17" s="106">
        <f t="shared" si="3"/>
        <v>0</v>
      </c>
      <c r="K17" s="106">
        <f t="shared" si="3"/>
        <v>0</v>
      </c>
      <c r="L17" s="106">
        <f t="shared" si="3"/>
        <v>0</v>
      </c>
      <c r="M17" s="106">
        <f t="shared" si="3"/>
        <v>0</v>
      </c>
      <c r="N17" s="106">
        <f t="shared" si="3"/>
        <v>0</v>
      </c>
      <c r="O17" s="106">
        <f t="shared" si="3"/>
        <v>0</v>
      </c>
      <c r="P17" s="106">
        <f t="shared" si="3"/>
        <v>0</v>
      </c>
    </row>
    <row r="18" spans="1:16" ht="16.5" customHeight="1">
      <c r="A18" s="102" t="s">
        <v>96</v>
      </c>
      <c r="B18" s="105" t="s">
        <v>97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1:16" ht="15" customHeight="1">
      <c r="A19" s="102" t="s">
        <v>98</v>
      </c>
      <c r="B19" s="105" t="s">
        <v>99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1:16" ht="21" customHeight="1">
      <c r="A20" s="95">
        <v>2</v>
      </c>
      <c r="B20" s="107" t="s">
        <v>138</v>
      </c>
      <c r="C20" s="56">
        <f>+C$21+C$25+C$27</f>
        <v>0</v>
      </c>
      <c r="D20" s="56">
        <f>+D$21+D$25+D$27</f>
        <v>468427</v>
      </c>
      <c r="E20" s="56">
        <f aca="true" t="shared" si="4" ref="E20:P20">+E$21+E$25+E$27+E$26</f>
        <v>497397</v>
      </c>
      <c r="F20" s="56">
        <f t="shared" si="4"/>
        <v>551055</v>
      </c>
      <c r="G20" s="56">
        <f t="shared" si="4"/>
        <v>737305</v>
      </c>
      <c r="H20" s="56">
        <f t="shared" si="4"/>
        <v>564741</v>
      </c>
      <c r="I20" s="56">
        <f t="shared" si="4"/>
        <v>521738</v>
      </c>
      <c r="J20" s="56">
        <f t="shared" si="4"/>
        <v>500257</v>
      </c>
      <c r="K20" s="56">
        <f t="shared" si="4"/>
        <v>478778</v>
      </c>
      <c r="L20" s="56">
        <f t="shared" si="4"/>
        <v>457298</v>
      </c>
      <c r="M20" s="56">
        <f t="shared" si="4"/>
        <v>435818</v>
      </c>
      <c r="N20" s="56">
        <f t="shared" si="4"/>
        <v>414338</v>
      </c>
      <c r="O20" s="56">
        <f t="shared" si="4"/>
        <v>392858</v>
      </c>
      <c r="P20" s="56">
        <f t="shared" si="4"/>
        <v>372280</v>
      </c>
    </row>
    <row r="21" spans="1:16" ht="29.25" customHeight="1">
      <c r="A21" s="95" t="s">
        <v>100</v>
      </c>
      <c r="B21" s="107" t="s">
        <v>101</v>
      </c>
      <c r="C21" s="56">
        <f aca="true" t="shared" si="5" ref="C21:P21">SUM(C$22:C$24)</f>
        <v>0</v>
      </c>
      <c r="D21" s="56">
        <f t="shared" si="5"/>
        <v>425850</v>
      </c>
      <c r="E21" s="56">
        <f t="shared" si="5"/>
        <v>422050</v>
      </c>
      <c r="F21" s="56">
        <f t="shared" si="5"/>
        <v>238600</v>
      </c>
      <c r="G21" s="56">
        <f t="shared" si="5"/>
        <v>167000</v>
      </c>
      <c r="H21" s="56">
        <f t="shared" si="5"/>
        <v>21200</v>
      </c>
      <c r="I21" s="56">
        <f t="shared" si="5"/>
        <v>0</v>
      </c>
      <c r="J21" s="56">
        <f t="shared" si="5"/>
        <v>0</v>
      </c>
      <c r="K21" s="56">
        <f t="shared" si="5"/>
        <v>0</v>
      </c>
      <c r="L21" s="56">
        <f t="shared" si="5"/>
        <v>0</v>
      </c>
      <c r="M21" s="56">
        <f t="shared" si="5"/>
        <v>0</v>
      </c>
      <c r="N21" s="56">
        <f t="shared" si="5"/>
        <v>0</v>
      </c>
      <c r="O21" s="56">
        <f t="shared" si="5"/>
        <v>0</v>
      </c>
      <c r="P21" s="56">
        <f t="shared" si="5"/>
        <v>0</v>
      </c>
    </row>
    <row r="22" spans="1:16" ht="18" customHeight="1">
      <c r="A22" s="102" t="s">
        <v>102</v>
      </c>
      <c r="B22" s="103" t="s">
        <v>103</v>
      </c>
      <c r="C22" s="104"/>
      <c r="D22" s="104">
        <v>425850</v>
      </c>
      <c r="E22" s="104">
        <v>422050</v>
      </c>
      <c r="F22" s="104">
        <v>238600</v>
      </c>
      <c r="G22" s="104">
        <v>167000</v>
      </c>
      <c r="H22" s="104">
        <v>21200</v>
      </c>
      <c r="I22" s="104">
        <v>0</v>
      </c>
      <c r="J22" s="104">
        <v>0</v>
      </c>
      <c r="K22" s="104">
        <v>0</v>
      </c>
      <c r="L22" s="104"/>
      <c r="M22" s="104"/>
      <c r="N22" s="104"/>
      <c r="O22" s="104"/>
      <c r="P22" s="104">
        <v>0</v>
      </c>
    </row>
    <row r="23" spans="1:16" ht="16.5" customHeight="1">
      <c r="A23" s="102" t="s">
        <v>104</v>
      </c>
      <c r="B23" s="103" t="s">
        <v>105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8.75" customHeight="1">
      <c r="A24" s="102" t="s">
        <v>106</v>
      </c>
      <c r="B24" s="103" t="s">
        <v>107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/>
      <c r="J24" s="104">
        <v>0</v>
      </c>
      <c r="K24" s="104"/>
      <c r="L24" s="104"/>
      <c r="M24" s="104"/>
      <c r="N24" s="104"/>
      <c r="O24" s="104"/>
      <c r="P24" s="104">
        <v>0</v>
      </c>
    </row>
    <row r="25" spans="1:16" ht="25.5" customHeight="1">
      <c r="A25" s="99" t="s">
        <v>108</v>
      </c>
      <c r="B25" s="100" t="s">
        <v>109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ht="42.75" customHeight="1">
      <c r="A26" s="99" t="s">
        <v>110</v>
      </c>
      <c r="B26" s="100" t="s">
        <v>137</v>
      </c>
      <c r="C26" s="101">
        <v>0</v>
      </c>
      <c r="D26" s="101">
        <v>0</v>
      </c>
      <c r="E26" s="101">
        <v>0</v>
      </c>
      <c r="F26" s="101">
        <v>120000</v>
      </c>
      <c r="G26" s="101">
        <v>358000</v>
      </c>
      <c r="H26" s="101">
        <v>358000</v>
      </c>
      <c r="I26" s="101">
        <v>358000</v>
      </c>
      <c r="J26" s="101">
        <v>358000</v>
      </c>
      <c r="K26" s="101">
        <v>358000</v>
      </c>
      <c r="L26" s="101">
        <v>358000</v>
      </c>
      <c r="M26" s="101">
        <v>358000</v>
      </c>
      <c r="N26" s="101">
        <v>358000</v>
      </c>
      <c r="O26" s="101">
        <v>358000</v>
      </c>
      <c r="P26" s="101">
        <v>358000</v>
      </c>
    </row>
    <row r="27" spans="1:16" ht="24" customHeight="1">
      <c r="A27" s="99" t="s">
        <v>136</v>
      </c>
      <c r="B27" s="100" t="s">
        <v>111</v>
      </c>
      <c r="C27" s="101">
        <v>0</v>
      </c>
      <c r="D27" s="101">
        <v>42577</v>
      </c>
      <c r="E27" s="101">
        <v>75347</v>
      </c>
      <c r="F27" s="101">
        <v>192455</v>
      </c>
      <c r="G27" s="101">
        <v>212305</v>
      </c>
      <c r="H27" s="101">
        <v>185541</v>
      </c>
      <c r="I27" s="101">
        <v>163738</v>
      </c>
      <c r="J27" s="101">
        <v>142257</v>
      </c>
      <c r="K27" s="101">
        <v>120778</v>
      </c>
      <c r="L27" s="101">
        <v>99298</v>
      </c>
      <c r="M27" s="101">
        <v>77818</v>
      </c>
      <c r="N27" s="101">
        <v>56338</v>
      </c>
      <c r="O27" s="101">
        <v>34858</v>
      </c>
      <c r="P27" s="101">
        <v>14280</v>
      </c>
    </row>
    <row r="28" spans="1:16" ht="16.5" customHeight="1">
      <c r="A28" s="95" t="s">
        <v>52</v>
      </c>
      <c r="B28" s="107" t="s">
        <v>112</v>
      </c>
      <c r="C28" s="108">
        <v>13607425</v>
      </c>
      <c r="D28" s="98">
        <v>14580000</v>
      </c>
      <c r="E28" s="98">
        <v>18768897</v>
      </c>
      <c r="F28" s="98">
        <v>17480390</v>
      </c>
      <c r="G28" s="98">
        <v>16192500</v>
      </c>
      <c r="H28" s="98">
        <v>16192500</v>
      </c>
      <c r="I28" s="98">
        <v>16192500</v>
      </c>
      <c r="J28" s="98">
        <v>16192500</v>
      </c>
      <c r="K28" s="98">
        <v>16192500</v>
      </c>
      <c r="L28" s="98">
        <v>16192500</v>
      </c>
      <c r="M28" s="98">
        <v>16192500</v>
      </c>
      <c r="N28" s="98">
        <v>16192500</v>
      </c>
      <c r="O28" s="98">
        <v>16192500</v>
      </c>
      <c r="P28" s="98">
        <v>16192500</v>
      </c>
    </row>
    <row r="29" spans="1:16" ht="17.25" customHeight="1">
      <c r="A29" s="95" t="s">
        <v>53</v>
      </c>
      <c r="B29" s="107" t="s">
        <v>113</v>
      </c>
      <c r="C29" s="109">
        <v>12550369</v>
      </c>
      <c r="D29" s="110">
        <v>15161090</v>
      </c>
      <c r="E29" s="98">
        <v>20308897</v>
      </c>
      <c r="F29" s="110">
        <v>18575180</v>
      </c>
      <c r="G29" s="110">
        <v>15382000</v>
      </c>
      <c r="H29" s="110">
        <v>15382000</v>
      </c>
      <c r="I29" s="110">
        <v>15582000</v>
      </c>
      <c r="J29" s="110">
        <v>15582000</v>
      </c>
      <c r="K29" s="110">
        <v>15582000</v>
      </c>
      <c r="L29" s="110">
        <v>15582000</v>
      </c>
      <c r="M29" s="110">
        <v>15582000</v>
      </c>
      <c r="N29" s="110">
        <v>15582000</v>
      </c>
      <c r="O29" s="110">
        <v>15582000</v>
      </c>
      <c r="P29" s="110">
        <v>15582000</v>
      </c>
    </row>
    <row r="30" spans="1:16" ht="16.5" customHeight="1">
      <c r="A30" s="95" t="s">
        <v>54</v>
      </c>
      <c r="B30" s="107" t="s">
        <v>114</v>
      </c>
      <c r="C30" s="98">
        <f aca="true" t="shared" si="6" ref="C30:P30">+C$28-C$29</f>
        <v>1057056</v>
      </c>
      <c r="D30" s="98">
        <f t="shared" si="6"/>
        <v>-581090</v>
      </c>
      <c r="E30" s="98">
        <f t="shared" si="6"/>
        <v>-1540000</v>
      </c>
      <c r="F30" s="98">
        <f t="shared" si="6"/>
        <v>-1094790</v>
      </c>
      <c r="G30" s="98">
        <f t="shared" si="6"/>
        <v>810500</v>
      </c>
      <c r="H30" s="98">
        <f t="shared" si="6"/>
        <v>810500</v>
      </c>
      <c r="I30" s="98">
        <f t="shared" si="6"/>
        <v>610500</v>
      </c>
      <c r="J30" s="98">
        <f t="shared" si="6"/>
        <v>610500</v>
      </c>
      <c r="K30" s="98">
        <f t="shared" si="6"/>
        <v>610500</v>
      </c>
      <c r="L30" s="98">
        <f t="shared" si="6"/>
        <v>610500</v>
      </c>
      <c r="M30" s="98">
        <f t="shared" si="6"/>
        <v>610500</v>
      </c>
      <c r="N30" s="98">
        <f t="shared" si="6"/>
        <v>610500</v>
      </c>
      <c r="O30" s="98">
        <f t="shared" si="6"/>
        <v>610500</v>
      </c>
      <c r="P30" s="98">
        <f t="shared" si="6"/>
        <v>610500</v>
      </c>
    </row>
    <row r="31" spans="1:16" ht="21.75" customHeight="1">
      <c r="A31" s="95" t="s">
        <v>55</v>
      </c>
      <c r="B31" s="107" t="s">
        <v>115</v>
      </c>
      <c r="C31" s="111">
        <v>0.0874</v>
      </c>
      <c r="D31" s="111">
        <f aca="true" t="shared" si="7" ref="D31:P31">D6/D28</f>
        <v>0.08742798353909464</v>
      </c>
      <c r="E31" s="111">
        <f t="shared" si="7"/>
        <v>0.20932769783967592</v>
      </c>
      <c r="F31" s="111">
        <f t="shared" si="7"/>
        <v>0.2292168538573796</v>
      </c>
      <c r="G31" s="111">
        <f t="shared" si="7"/>
        <v>0.2253018372703412</v>
      </c>
      <c r="H31" s="111">
        <f t="shared" si="7"/>
        <v>0.19287941948432916</v>
      </c>
      <c r="I31" s="111">
        <f t="shared" si="7"/>
        <v>0.1694611702948896</v>
      </c>
      <c r="J31" s="111">
        <f t="shared" si="7"/>
        <v>0.14735216921414235</v>
      </c>
      <c r="K31" s="111">
        <f t="shared" si="7"/>
        <v>0.1252431681333951</v>
      </c>
      <c r="L31" s="111">
        <f t="shared" si="7"/>
        <v>0.10313416705264783</v>
      </c>
      <c r="M31" s="111">
        <f t="shared" si="7"/>
        <v>0.08102516597190057</v>
      </c>
      <c r="N31" s="111">
        <f t="shared" si="7"/>
        <v>0.05891616489115331</v>
      </c>
      <c r="O31" s="111">
        <f t="shared" si="7"/>
        <v>0.03680716381040605</v>
      </c>
      <c r="P31" s="111">
        <f t="shared" si="7"/>
        <v>0.014698162729658792</v>
      </c>
    </row>
    <row r="32" spans="1:16" ht="26.25" customHeight="1">
      <c r="A32" s="99" t="s">
        <v>116</v>
      </c>
      <c r="B32" s="112" t="s">
        <v>117</v>
      </c>
      <c r="C32" s="113">
        <f aca="true" t="shared" si="8" ref="C32:P32">+(C$6-C$21-C$25)/C$28</f>
        <v>0.08744490599801212</v>
      </c>
      <c r="D32" s="113">
        <f t="shared" si="8"/>
        <v>0.0582201646090535</v>
      </c>
      <c r="E32" s="113">
        <f t="shared" si="8"/>
        <v>0.18684102747220574</v>
      </c>
      <c r="F32" s="113">
        <f t="shared" si="8"/>
        <v>0.2155672728125631</v>
      </c>
      <c r="G32" s="113">
        <f t="shared" si="8"/>
        <v>0.21498842056507642</v>
      </c>
      <c r="H32" s="113">
        <f t="shared" si="8"/>
        <v>0.19157017137563687</v>
      </c>
      <c r="I32" s="113">
        <f t="shared" si="8"/>
        <v>0.1694611702948896</v>
      </c>
      <c r="J32" s="113">
        <f t="shared" si="8"/>
        <v>0.14735216921414235</v>
      </c>
      <c r="K32" s="113">
        <f t="shared" si="8"/>
        <v>0.1252431681333951</v>
      </c>
      <c r="L32" s="113">
        <f t="shared" si="8"/>
        <v>0.10313416705264783</v>
      </c>
      <c r="M32" s="113">
        <f t="shared" si="8"/>
        <v>0.08102516597190057</v>
      </c>
      <c r="N32" s="113">
        <f t="shared" si="8"/>
        <v>0.05891616489115331</v>
      </c>
      <c r="O32" s="113">
        <f t="shared" si="8"/>
        <v>0.03680716381040605</v>
      </c>
      <c r="P32" s="113">
        <f t="shared" si="8"/>
        <v>0.014698162729658792</v>
      </c>
    </row>
    <row r="33" spans="1:16" ht="39" customHeight="1">
      <c r="A33" s="99" t="s">
        <v>118</v>
      </c>
      <c r="B33" s="112" t="s">
        <v>119</v>
      </c>
      <c r="C33" s="113">
        <f aca="true" t="shared" si="9" ref="C33:P33">+(C$7+C$11-C$21)/C$28</f>
        <v>0.08744490599801212</v>
      </c>
      <c r="D33" s="113">
        <f t="shared" si="9"/>
        <v>0.0582201646090535</v>
      </c>
      <c r="E33" s="113">
        <f t="shared" si="9"/>
        <v>0.18684102747220574</v>
      </c>
      <c r="F33" s="113">
        <f t="shared" si="9"/>
        <v>0.2155672728125631</v>
      </c>
      <c r="G33" s="113">
        <f t="shared" si="9"/>
        <v>0.21498842056507642</v>
      </c>
      <c r="H33" s="113">
        <f t="shared" si="9"/>
        <v>0.19157017137563687</v>
      </c>
      <c r="I33" s="113">
        <f t="shared" si="9"/>
        <v>0.1694611702948896</v>
      </c>
      <c r="J33" s="113">
        <f t="shared" si="9"/>
        <v>0.14735216921414235</v>
      </c>
      <c r="K33" s="113">
        <f t="shared" si="9"/>
        <v>0.1252431681333951</v>
      </c>
      <c r="L33" s="113">
        <f t="shared" si="9"/>
        <v>0.10313416705264783</v>
      </c>
      <c r="M33" s="113">
        <f t="shared" si="9"/>
        <v>0.08102516597190057</v>
      </c>
      <c r="N33" s="113">
        <f t="shared" si="9"/>
        <v>0.05891616489115331</v>
      </c>
      <c r="O33" s="113">
        <f t="shared" si="9"/>
        <v>0.03680716381040605</v>
      </c>
      <c r="P33" s="113">
        <f t="shared" si="9"/>
        <v>0.014698162729658792</v>
      </c>
    </row>
    <row r="34" spans="1:16" ht="28.5" customHeight="1">
      <c r="A34" s="99" t="s">
        <v>120</v>
      </c>
      <c r="B34" s="112" t="s">
        <v>121</v>
      </c>
      <c r="C34" s="113"/>
      <c r="D34" s="113">
        <f aca="true" t="shared" si="10" ref="D34:P34">+D$20/D$28</f>
        <v>0.03212805212620028</v>
      </c>
      <c r="E34" s="113">
        <f t="shared" si="10"/>
        <v>0.026501131100032143</v>
      </c>
      <c r="F34" s="113">
        <f t="shared" si="10"/>
        <v>0.031524182240785244</v>
      </c>
      <c r="G34" s="113">
        <f t="shared" si="10"/>
        <v>0.04553373475374402</v>
      </c>
      <c r="H34" s="113">
        <f t="shared" si="10"/>
        <v>0.03487670217693377</v>
      </c>
      <c r="I34" s="113">
        <f t="shared" si="10"/>
        <v>0.03222096649683495</v>
      </c>
      <c r="J34" s="113">
        <f t="shared" si="10"/>
        <v>0.03089436467500386</v>
      </c>
      <c r="K34" s="113">
        <f t="shared" si="10"/>
        <v>0.029567886367145284</v>
      </c>
      <c r="L34" s="113">
        <f t="shared" si="10"/>
        <v>0.02824134630230045</v>
      </c>
      <c r="M34" s="113">
        <f t="shared" si="10"/>
        <v>0.026914806237455614</v>
      </c>
      <c r="N34" s="113">
        <f t="shared" si="10"/>
        <v>0.025588266172610778</v>
      </c>
      <c r="O34" s="113">
        <f t="shared" si="10"/>
        <v>0.02426172610776594</v>
      </c>
      <c r="P34" s="113">
        <f t="shared" si="10"/>
        <v>0.02299089084452679</v>
      </c>
    </row>
    <row r="35" spans="1:16" ht="39.75" customHeight="1">
      <c r="A35" s="99" t="s">
        <v>122</v>
      </c>
      <c r="B35" s="112" t="s">
        <v>123</v>
      </c>
      <c r="C35" s="113"/>
      <c r="D35" s="113">
        <f aca="true" t="shared" si="11" ref="D35:P35">+(D$21+D$27+D$26)/D$28</f>
        <v>0.03212805212620028</v>
      </c>
      <c r="E35" s="113">
        <f t="shared" si="11"/>
        <v>0.026501131100032143</v>
      </c>
      <c r="F35" s="113">
        <f t="shared" si="11"/>
        <v>0.031524182240785244</v>
      </c>
      <c r="G35" s="113">
        <f t="shared" si="11"/>
        <v>0.04553373475374402</v>
      </c>
      <c r="H35" s="113">
        <f t="shared" si="11"/>
        <v>0.03487670217693377</v>
      </c>
      <c r="I35" s="113">
        <f t="shared" si="11"/>
        <v>0.03222096649683495</v>
      </c>
      <c r="J35" s="113">
        <f t="shared" si="11"/>
        <v>0.03089436467500386</v>
      </c>
      <c r="K35" s="113">
        <f t="shared" si="11"/>
        <v>0.029567886367145284</v>
      </c>
      <c r="L35" s="113">
        <f t="shared" si="11"/>
        <v>0.02824134630230045</v>
      </c>
      <c r="M35" s="113">
        <f t="shared" si="11"/>
        <v>0.026914806237455614</v>
      </c>
      <c r="N35" s="113">
        <f t="shared" si="11"/>
        <v>0.025588266172610778</v>
      </c>
      <c r="O35" s="113">
        <f t="shared" si="11"/>
        <v>0.02426172610776594</v>
      </c>
      <c r="P35" s="113">
        <f t="shared" si="11"/>
        <v>0.02299089084452679</v>
      </c>
    </row>
  </sheetData>
  <sheetProtection/>
  <mergeCells count="5">
    <mergeCell ref="A1:P1"/>
    <mergeCell ref="A3:A4"/>
    <mergeCell ref="B3:B4"/>
    <mergeCell ref="C3:C4"/>
    <mergeCell ref="D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&amp;R&amp;"Arial,Pogrubiony"&amp;14Załącznik Nr 8&amp;"Arial,Normalny" do uchwały Nr XIX/111/2008 Rady Miasta Radziejów z dnia 30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2009-01-06T16:15:45Z</cp:lastPrinted>
  <dcterms:created xsi:type="dcterms:W3CDTF">2006-11-07T12:52:19Z</dcterms:created>
  <dcterms:modified xsi:type="dcterms:W3CDTF">2009-01-06T16:17:01Z</dcterms:modified>
  <cp:category/>
  <cp:version/>
  <cp:contentType/>
  <cp:contentStatus/>
</cp:coreProperties>
</file>