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20" windowHeight="8385" activeTab="0"/>
  </bookViews>
  <sheets>
    <sheet name="Zał. 1" sheetId="1" r:id="rId1"/>
    <sheet name="Zał.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<sst xmlns="http://schemas.openxmlformats.org/spreadsheetml/2006/main" count="113" uniqueCount="95">
  <si>
    <t>L.p.</t>
  </si>
  <si>
    <t>Wyszczególnienie</t>
  </si>
  <si>
    <t>1a</t>
  </si>
  <si>
    <t>1b</t>
  </si>
  <si>
    <t>1c</t>
  </si>
  <si>
    <t>2a</t>
  </si>
  <si>
    <t>2b</t>
  </si>
  <si>
    <t>2c</t>
  </si>
  <si>
    <t>2d</t>
  </si>
  <si>
    <t>2e</t>
  </si>
  <si>
    <t>4a</t>
  </si>
  <si>
    <t>7a</t>
  </si>
  <si>
    <t>7b</t>
  </si>
  <si>
    <t>10a</t>
  </si>
  <si>
    <t>13a</t>
  </si>
  <si>
    <t>13b</t>
  </si>
  <si>
    <t>15a</t>
  </si>
  <si>
    <t>dochody bieżące</t>
  </si>
  <si>
    <t>na wynagrodzenie i składki od nich naliczane</t>
  </si>
  <si>
    <t>związane z funkcjonowaniem organów JST</t>
  </si>
  <si>
    <t>z tytułu gwarancji i poręczeń, w tym:</t>
  </si>
  <si>
    <t>Różnica (1-2)</t>
  </si>
  <si>
    <t>Nadwyżka budżetowa z lat ubiegłych plus wolne środki, zgodnie z art. 217 ufp, w tym:</t>
  </si>
  <si>
    <t>Nadwyżka budżetowa z lat ubiegłych plus wolne środki, zgodnie z art. 217 ufp, angażowane na pokrycie deficytu budżetowego roku bieżącego</t>
  </si>
  <si>
    <t>Inne przychody nie związane z zaciągnięciem długu</t>
  </si>
  <si>
    <t xml:space="preserve">Środki do dyspozycji (3+4+5) </t>
  </si>
  <si>
    <t xml:space="preserve">Środki do dyspozycji (6-7-8) </t>
  </si>
  <si>
    <t>Wydatki majątkowe, w tym:</t>
  </si>
  <si>
    <t>Przychody (kredyty, pożyczki, emisje obligacji)</t>
  </si>
  <si>
    <t>Rozliczenie budżetu (9-10+11)</t>
  </si>
  <si>
    <t>Kwota długu, w tym:</t>
  </si>
  <si>
    <t>wydatki majątkowe objęte limitem art. 226 ust. 4 ufp</t>
  </si>
  <si>
    <t>Kwota zobowiązań związku współtworzonego przez jst przypadających do spłaty w danym roku budżetowycm podlegająca doliczeniu zgodnie z art. 244 ufp</t>
  </si>
  <si>
    <t>Wydatki ogółem (10+19)</t>
  </si>
  <si>
    <t>Wynik budżetu (1-20)</t>
  </si>
  <si>
    <t>Przychody budżetu (4+5+11)</t>
  </si>
  <si>
    <t>Rozchody budżetu (7a+8)</t>
  </si>
  <si>
    <t>Dochody ogółem, z tego:</t>
  </si>
  <si>
    <t>% wyko- nania</t>
  </si>
  <si>
    <t>Inne rozchody (bez spłaty długu np. udzielone pożyczki, lokaty terminowe)</t>
  </si>
  <si>
    <t>TAK</t>
  </si>
  <si>
    <t>Sporządził: W. Śniegowska</t>
  </si>
  <si>
    <t>Maksymalny dopuszczalny wskaźnik spłaty z art. 243 ufp</t>
  </si>
  <si>
    <t>dochody majątkowe,</t>
  </si>
  <si>
    <t>w tym: ze sprzedaży majątku</t>
  </si>
  <si>
    <t>Relacja (Db-Wb+Dsm)/Do o której mowa w art.. 243 ufp</t>
  </si>
  <si>
    <r>
      <t>Maksymalny dopuszczalny wskaźnik spłaty z art.. 243 ufp (</t>
    </r>
    <r>
      <rPr>
        <sz val="9"/>
        <color indexed="8"/>
        <rFont val="Arial"/>
        <family val="2"/>
      </rPr>
      <t>średnia z trzech poprzednich lat</t>
    </r>
    <r>
      <rPr>
        <b/>
        <sz val="10"/>
        <color indexed="8"/>
        <rFont val="Arial"/>
        <family val="2"/>
      </rPr>
      <t>)</t>
    </r>
  </si>
  <si>
    <t>Spełnienie wskaźnika spłaty z art. 243 ufp po uwzględnieniu art. 244 ufp</t>
  </si>
  <si>
    <t>Wydatki bieżące, w tym:</t>
  </si>
  <si>
    <t>wydatki na obsługę długu, w tym:</t>
  </si>
  <si>
    <t>Spłaty kredytów i pożyczek i wykup papierów wartościowych, z tego:</t>
  </si>
  <si>
    <t xml:space="preserve">rozchody z tytułu spłaty rat kapitałowych </t>
  </si>
  <si>
    <t>wykup papierów wartościowych</t>
  </si>
  <si>
    <t xml:space="preserve">łączna kwota wyłączeń z art. 243 ust. 3 pkt 1 ufp </t>
  </si>
  <si>
    <t>kwota wyłączeń z art. 243 ust. 3 pkt 1 ufp  przypadająca na dany rok budżetowy</t>
  </si>
  <si>
    <t>Wskaźnik planowanej łącznej kwoty spłaty zobowiązań, o której mowa w art.. 243 ust. 1 ufp</t>
  </si>
  <si>
    <t>Prognoza na 2016r.</t>
  </si>
  <si>
    <t xml:space="preserve">Wykonanie za I półrocze 2016r. </t>
  </si>
  <si>
    <t>gwarancje i poręczenia podlegające wyłączeniu z limitów spłaty zobowiązań z art. 243 ufp</t>
  </si>
  <si>
    <t>Radziejów, dnia 10 sierpień 2016 rok</t>
  </si>
  <si>
    <t xml:space="preserve">odsetki i dyskonto określone w art. 243 ust. 1 ustawy </t>
  </si>
  <si>
    <t>wydatki bieżące objęte limtem art. 226 ust.4 ufp</t>
  </si>
  <si>
    <t>Nazwa i cel</t>
  </si>
  <si>
    <t>Roz- dział</t>
  </si>
  <si>
    <t>Jednostka odpowie- dzialna lub koordynu- jąca</t>
  </si>
  <si>
    <t>okres realizacji</t>
  </si>
  <si>
    <t>Łączne nakłady finansowe (plan)</t>
  </si>
  <si>
    <t>Nakłady poniesione przed 2016 (wykonanie)</t>
  </si>
  <si>
    <t>Limit 2016 (plan)</t>
  </si>
  <si>
    <t>Wykonanie za I półrocze 2016 roku</t>
  </si>
  <si>
    <t>% wykona-  nia</t>
  </si>
  <si>
    <t>Nakłady do poniesienia w następnych latach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</si>
  <si>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</si>
  <si>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</si>
  <si>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</si>
  <si>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</si>
  <si>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</si>
  <si>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</si>
  <si>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</si>
  <si>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"Moje wykształcenie, moja praca, moja przyszłość" Erasmus+ Przybliżenie uczniom zagadnień związanych z zatrudnieniem i wyborem właściwej ścieżki zawodowej</t>
  </si>
  <si>
    <t>Miejski Zespół Szkół</t>
  </si>
  <si>
    <t>Zagraniczna mobilność kadry edukacji szkolnej. Podniesienie kwalifikacji kadry nauczycielskiej w wyniku szkoleń zagranicznych. Zapoznanie się z pracą nauczycieli w innych krajach Europy.</t>
  </si>
  <si>
    <t>Budowa sieci kanalizacji sanitarnej i sieci wodociągowej w Radziejowie III etap - Poprawa parametrów wody pitnej oraz poprawa środowiska naturalnego poprzez oczyszczanie ścieków</t>
  </si>
  <si>
    <t>Urząd Miasta</t>
  </si>
  <si>
    <t>b) programy, projekty lub zadania związane z umowami partnerstwa publicznoprywatnego (razem)</t>
  </si>
  <si>
    <t>c) programy, projekty lub zadania pozostałe (inne niż wymienione w lit.a i b) (razem)</t>
  </si>
  <si>
    <t>Budowa kompleksu sportowo rekreacyjnego w Radziejowie – Zabezpieczenie bazy wypoczynkowej i sportowej dla mieszkańców Radziejowa.</t>
  </si>
  <si>
    <t>Budowa oświetlenia ulicznego w ulicach: Chopina, K. Wielkiego, Górczyńskiego, Ks. Wieczorka, Toruńskiej, Moniuszki, Paderewskiego w Radziejowie – Poprawa stanu bezpieczeństwa w mieście.</t>
  </si>
  <si>
    <t>Budowa przepompowni wód opadowych przy ul. Broniewskiego w Radziejowie - Zapobieganie podtopieniem działek gruntu przez wody opadowe</t>
  </si>
  <si>
    <t xml:space="preserve">Przebudowa stadionu Miejskiego Ośrodka Sportu i Rekreacji w Radziejowie - Upowszechnianie czynnego wypoczynku wśród mieszkańców. Poprawa stanu infrastruktury sportowej. </t>
  </si>
  <si>
    <t xml:space="preserve">Przebudowa stadionu Miejskiego Ośrodka Sportu i Rekreacji w Radziejowie II etap. Poprawa stanu infrastruktury sportowej w miescie. Upowszechnianie aktywnego trybu życia.  </t>
  </si>
  <si>
    <t>Radziejowska Biblioteka "OdNowa". Wzmocnienie potencjału i roli bibliotek publicznych. Przekształcenie ich w nowoczesne centra dostępu do wiedzy, kultury oraz ośrodki życia społecznego.</t>
  </si>
  <si>
    <t>Termomodernizacja komunalnych budynków mieszkalnych. Ograniczenie emisji zanieczyszczeń do atmosfery.</t>
  </si>
  <si>
    <t>Urządzenie cmentarza komunalnego - Zapewnienie miejsc pochówku dla mieszkańców</t>
  </si>
  <si>
    <t>Sporządził: W.Śniegowska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</si>
</sst>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zcionka tekstu podstawowego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10" fontId="47" fillId="0" borderId="10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right" vertical="center"/>
    </xf>
    <xf numFmtId="0" fontId="46" fillId="0" borderId="0" xfId="0" applyFont="1" applyFill="1" applyBorder="1" applyAlignment="1">
      <alignment vertical="center" wrapText="1"/>
    </xf>
    <xf numFmtId="10" fontId="46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10" fontId="47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10" fontId="49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4" fontId="6" fillId="0" borderId="10" xfId="0" applyNumberFormat="1" applyFont="1" applyBorder="1" applyAlignment="1">
      <alignment vertical="center"/>
    </xf>
    <xf numFmtId="10" fontId="6" fillId="0" borderId="10" xfId="0" applyNumberFormat="1" applyFont="1" applyBorder="1" applyAlignment="1">
      <alignment vertical="center"/>
    </xf>
    <xf numFmtId="4" fontId="50" fillId="0" borderId="10" xfId="0" applyNumberFormat="1" applyFont="1" applyBorder="1" applyAlignment="1">
      <alignment/>
    </xf>
    <xf numFmtId="10" fontId="50" fillId="0" borderId="10" xfId="0" applyNumberFormat="1" applyFont="1" applyBorder="1" applyAlignment="1">
      <alignment vertical="center"/>
    </xf>
    <xf numFmtId="10" fontId="50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vertical="center"/>
    </xf>
    <xf numFmtId="10" fontId="9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50" fillId="0" borderId="10" xfId="0" applyFont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1" max="1" width="3.5" style="0" customWidth="1"/>
    <col min="2" max="2" width="43.69921875" style="0" customWidth="1"/>
    <col min="3" max="4" width="11.09765625" style="0" customWidth="1"/>
    <col min="5" max="5" width="8.09765625" style="0" customWidth="1"/>
  </cols>
  <sheetData>
    <row r="1" ht="19.5" customHeight="1"/>
    <row r="2" spans="1:5" ht="39" customHeight="1">
      <c r="A2" s="13" t="s">
        <v>0</v>
      </c>
      <c r="B2" s="13" t="s">
        <v>1</v>
      </c>
      <c r="C2" s="14" t="s">
        <v>56</v>
      </c>
      <c r="D2" s="15" t="s">
        <v>57</v>
      </c>
      <c r="E2" s="14" t="s">
        <v>38</v>
      </c>
    </row>
    <row r="3" spans="1:5" ht="30" customHeight="1">
      <c r="A3" s="2">
        <v>1</v>
      </c>
      <c r="B3" s="3" t="s">
        <v>37</v>
      </c>
      <c r="C3" s="6">
        <f>C4+C5</f>
        <v>20647656.52</v>
      </c>
      <c r="D3" s="6">
        <f>D4+D5</f>
        <v>11577644.84</v>
      </c>
      <c r="E3" s="7">
        <f>D3/C3</f>
        <v>0.5607244012794146</v>
      </c>
    </row>
    <row r="4" spans="1:5" ht="30" customHeight="1">
      <c r="A4" s="1" t="s">
        <v>2</v>
      </c>
      <c r="B4" s="4" t="s">
        <v>17</v>
      </c>
      <c r="C4" s="5">
        <v>20450940.55</v>
      </c>
      <c r="D4" s="9">
        <v>11425932.47</v>
      </c>
      <c r="E4" s="11">
        <f>D4/C4</f>
        <v>0.558699608072549</v>
      </c>
    </row>
    <row r="5" spans="1:5" ht="30" customHeight="1">
      <c r="A5" s="1" t="s">
        <v>3</v>
      </c>
      <c r="B5" s="4" t="s">
        <v>43</v>
      </c>
      <c r="C5" s="5">
        <v>196715.97</v>
      </c>
      <c r="D5" s="9">
        <v>151712.37</v>
      </c>
      <c r="E5" s="11">
        <f>D5/C5</f>
        <v>0.7712254882000683</v>
      </c>
    </row>
    <row r="6" spans="1:5" ht="30" customHeight="1">
      <c r="A6" s="1" t="s">
        <v>4</v>
      </c>
      <c r="B6" s="4" t="s">
        <v>44</v>
      </c>
      <c r="C6" s="5">
        <v>96726</v>
      </c>
      <c r="D6" s="5">
        <v>96722.4</v>
      </c>
      <c r="E6" s="11">
        <f aca="true" t="shared" si="0" ref="E6:E41">D6/C6</f>
        <v>0.9999627814651696</v>
      </c>
    </row>
    <row r="7" spans="1:5" ht="30" customHeight="1">
      <c r="A7" s="2">
        <v>2</v>
      </c>
      <c r="B7" s="3" t="s">
        <v>48</v>
      </c>
      <c r="C7" s="6">
        <v>19180915.52</v>
      </c>
      <c r="D7" s="6">
        <v>9523089.3</v>
      </c>
      <c r="E7" s="7">
        <f t="shared" si="0"/>
        <v>0.49648773490870374</v>
      </c>
    </row>
    <row r="8" spans="1:5" ht="30" customHeight="1">
      <c r="A8" s="1" t="s">
        <v>5</v>
      </c>
      <c r="B8" s="4" t="s">
        <v>18</v>
      </c>
      <c r="C8" s="5">
        <v>8293859.36</v>
      </c>
      <c r="D8" s="5">
        <v>4052025.92</v>
      </c>
      <c r="E8" s="11">
        <f t="shared" si="0"/>
        <v>0.4885573463594396</v>
      </c>
    </row>
    <row r="9" spans="1:5" ht="30" customHeight="1">
      <c r="A9" s="1" t="s">
        <v>6</v>
      </c>
      <c r="B9" s="4" t="s">
        <v>19</v>
      </c>
      <c r="C9" s="5">
        <v>2134969</v>
      </c>
      <c r="D9" s="5">
        <v>971883.78</v>
      </c>
      <c r="E9" s="11">
        <f t="shared" si="0"/>
        <v>0.45522149501936565</v>
      </c>
    </row>
    <row r="10" spans="1:5" ht="30" customHeight="1">
      <c r="A10" s="1" t="s">
        <v>7</v>
      </c>
      <c r="B10" s="4" t="s">
        <v>20</v>
      </c>
      <c r="C10" s="5">
        <v>49248</v>
      </c>
      <c r="D10" s="5">
        <v>0</v>
      </c>
      <c r="E10" s="11">
        <f t="shared" si="0"/>
        <v>0</v>
      </c>
    </row>
    <row r="11" spans="1:5" ht="34.5" customHeight="1">
      <c r="A11" s="1"/>
      <c r="B11" s="4" t="s">
        <v>58</v>
      </c>
      <c r="C11" s="5">
        <v>0</v>
      </c>
      <c r="D11" s="5">
        <v>0</v>
      </c>
      <c r="E11" s="11"/>
    </row>
    <row r="12" spans="1:5" ht="34.5" customHeight="1">
      <c r="A12" s="1" t="s">
        <v>8</v>
      </c>
      <c r="B12" s="4" t="s">
        <v>49</v>
      </c>
      <c r="C12" s="5">
        <v>76114</v>
      </c>
      <c r="D12" s="5">
        <v>36363.57</v>
      </c>
      <c r="E12" s="11">
        <f t="shared" si="0"/>
        <v>0.477751399216964</v>
      </c>
    </row>
    <row r="13" spans="1:5" ht="34.5" customHeight="1">
      <c r="A13" s="1"/>
      <c r="B13" s="4" t="s">
        <v>60</v>
      </c>
      <c r="C13" s="5">
        <v>76114</v>
      </c>
      <c r="D13" s="5">
        <v>36363.57</v>
      </c>
      <c r="E13" s="11">
        <f>D13/C13</f>
        <v>0.477751399216964</v>
      </c>
    </row>
    <row r="14" spans="1:5" ht="30" customHeight="1">
      <c r="A14" s="1" t="s">
        <v>9</v>
      </c>
      <c r="B14" s="4" t="s">
        <v>61</v>
      </c>
      <c r="C14" s="5">
        <v>68527.12</v>
      </c>
      <c r="D14" s="5">
        <v>36964.54</v>
      </c>
      <c r="E14" s="11">
        <f t="shared" si="0"/>
        <v>0.5394147601708638</v>
      </c>
    </row>
    <row r="15" spans="1:5" ht="30" customHeight="1">
      <c r="A15" s="2">
        <v>3</v>
      </c>
      <c r="B15" s="3" t="s">
        <v>21</v>
      </c>
      <c r="C15" s="6">
        <f>C3-C7</f>
        <v>1466741</v>
      </c>
      <c r="D15" s="6">
        <f>D3-D7</f>
        <v>2054555.539999999</v>
      </c>
      <c r="E15" s="7">
        <f t="shared" si="0"/>
        <v>1.4007623295455702</v>
      </c>
    </row>
    <row r="16" spans="1:5" ht="34.5" customHeight="1">
      <c r="A16" s="2">
        <v>4</v>
      </c>
      <c r="B16" s="3" t="s">
        <v>22</v>
      </c>
      <c r="C16" s="6">
        <v>1784761.82</v>
      </c>
      <c r="D16" s="6">
        <v>1784761.82</v>
      </c>
      <c r="E16" s="7">
        <f t="shared" si="0"/>
        <v>1</v>
      </c>
    </row>
    <row r="17" spans="1:5" ht="39.75" customHeight="1">
      <c r="A17" s="1" t="s">
        <v>10</v>
      </c>
      <c r="B17" s="4" t="s">
        <v>23</v>
      </c>
      <c r="C17" s="5">
        <v>950000</v>
      </c>
      <c r="D17" s="5">
        <v>0</v>
      </c>
      <c r="E17" s="11">
        <f t="shared" si="0"/>
        <v>0</v>
      </c>
    </row>
    <row r="18" spans="1:5" ht="34.5" customHeight="1">
      <c r="A18" s="2">
        <v>5</v>
      </c>
      <c r="B18" s="3" t="s">
        <v>24</v>
      </c>
      <c r="C18" s="6">
        <v>0</v>
      </c>
      <c r="D18" s="6">
        <v>0</v>
      </c>
      <c r="E18" s="7"/>
    </row>
    <row r="19" spans="1:5" ht="34.5" customHeight="1">
      <c r="A19" s="2">
        <v>6</v>
      </c>
      <c r="B19" s="3" t="s">
        <v>25</v>
      </c>
      <c r="C19" s="6">
        <f>C15+C16+C18</f>
        <v>3251502.8200000003</v>
      </c>
      <c r="D19" s="6">
        <f>D15+D16+D18</f>
        <v>3839317.3599999994</v>
      </c>
      <c r="E19" s="7">
        <f t="shared" si="0"/>
        <v>1.1807824174053765</v>
      </c>
    </row>
    <row r="20" spans="1:5" ht="34.5" customHeight="1">
      <c r="A20" s="2">
        <v>7</v>
      </c>
      <c r="B20" s="3" t="s">
        <v>50</v>
      </c>
      <c r="C20" s="6">
        <f>C21+C22</f>
        <v>471526.87</v>
      </c>
      <c r="D20" s="6">
        <f>D21+D22</f>
        <v>255260</v>
      </c>
      <c r="E20" s="7">
        <f t="shared" si="0"/>
        <v>0.5413477284974237</v>
      </c>
    </row>
    <row r="21" spans="1:5" ht="34.5" customHeight="1">
      <c r="A21" s="1" t="s">
        <v>11</v>
      </c>
      <c r="B21" s="4" t="s">
        <v>51</v>
      </c>
      <c r="C21" s="5">
        <v>471526.87</v>
      </c>
      <c r="D21" s="5">
        <v>255260</v>
      </c>
      <c r="E21" s="11">
        <f t="shared" si="0"/>
        <v>0.5413477284974237</v>
      </c>
    </row>
    <row r="22" spans="1:5" ht="34.5" customHeight="1">
      <c r="A22" s="1" t="s">
        <v>12</v>
      </c>
      <c r="B22" s="4" t="s">
        <v>52</v>
      </c>
      <c r="C22" s="5">
        <v>0</v>
      </c>
      <c r="D22" s="5">
        <v>0</v>
      </c>
      <c r="E22" s="11"/>
    </row>
    <row r="23" spans="1:5" ht="34.5" customHeight="1">
      <c r="A23" s="2">
        <v>8</v>
      </c>
      <c r="B23" s="3" t="s">
        <v>39</v>
      </c>
      <c r="C23" s="6">
        <v>363234.95</v>
      </c>
      <c r="D23" s="6">
        <v>1500000</v>
      </c>
      <c r="E23" s="18">
        <f t="shared" si="0"/>
        <v>4.129558568083826</v>
      </c>
    </row>
    <row r="24" spans="1:5" ht="30" customHeight="1">
      <c r="A24" s="2">
        <v>9</v>
      </c>
      <c r="B24" s="3" t="s">
        <v>26</v>
      </c>
      <c r="C24" s="6">
        <f>C19-C20-C23</f>
        <v>2416741</v>
      </c>
      <c r="D24" s="6">
        <f>D19-D20-D23</f>
        <v>2084057.3599999994</v>
      </c>
      <c r="E24" s="7">
        <f t="shared" si="0"/>
        <v>0.8623420383069594</v>
      </c>
    </row>
    <row r="25" spans="1:5" ht="30" customHeight="1">
      <c r="A25" s="2">
        <v>10</v>
      </c>
      <c r="B25" s="3" t="s">
        <v>27</v>
      </c>
      <c r="C25" s="6">
        <v>2416741</v>
      </c>
      <c r="D25" s="6">
        <v>468818.57</v>
      </c>
      <c r="E25" s="7">
        <f t="shared" si="0"/>
        <v>0.1939879242335029</v>
      </c>
    </row>
    <row r="26" spans="1:5" ht="30" customHeight="1">
      <c r="A26" s="1" t="s">
        <v>13</v>
      </c>
      <c r="B26" s="4" t="s">
        <v>31</v>
      </c>
      <c r="C26" s="5">
        <v>1348000</v>
      </c>
      <c r="D26" s="17">
        <v>65839</v>
      </c>
      <c r="E26" s="11">
        <f t="shared" si="0"/>
        <v>0.0488419881305638</v>
      </c>
    </row>
    <row r="27" spans="1:5" ht="30" customHeight="1">
      <c r="A27" s="2">
        <v>11</v>
      </c>
      <c r="B27" s="3" t="s">
        <v>28</v>
      </c>
      <c r="C27" s="6">
        <v>0</v>
      </c>
      <c r="D27" s="6">
        <v>0</v>
      </c>
      <c r="E27" s="7"/>
    </row>
    <row r="28" spans="1:5" ht="30" customHeight="1">
      <c r="A28" s="2">
        <v>12</v>
      </c>
      <c r="B28" s="3" t="s">
        <v>29</v>
      </c>
      <c r="C28" s="12">
        <f>C24-C25+C27</f>
        <v>0</v>
      </c>
      <c r="D28" s="12">
        <f>D24-D25+D27</f>
        <v>1615238.7899999993</v>
      </c>
      <c r="E28" s="7"/>
    </row>
    <row r="29" spans="1:5" ht="30" customHeight="1">
      <c r="A29" s="2">
        <v>13</v>
      </c>
      <c r="B29" s="3" t="s">
        <v>30</v>
      </c>
      <c r="C29" s="6">
        <v>2146580</v>
      </c>
      <c r="D29" s="6">
        <v>2362846.87</v>
      </c>
      <c r="E29" s="7">
        <f t="shared" si="0"/>
        <v>1.1007495038619572</v>
      </c>
    </row>
    <row r="30" spans="1:5" ht="34.5" customHeight="1">
      <c r="A30" s="1" t="s">
        <v>14</v>
      </c>
      <c r="B30" s="4" t="s">
        <v>53</v>
      </c>
      <c r="C30" s="5">
        <v>0</v>
      </c>
      <c r="D30" s="5">
        <v>0</v>
      </c>
      <c r="E30" s="7"/>
    </row>
    <row r="31" spans="1:5" ht="34.5" customHeight="1">
      <c r="A31" s="1" t="s">
        <v>15</v>
      </c>
      <c r="B31" s="4" t="s">
        <v>54</v>
      </c>
      <c r="C31" s="5">
        <v>0</v>
      </c>
      <c r="D31" s="5">
        <v>0</v>
      </c>
      <c r="E31" s="7"/>
    </row>
    <row r="32" spans="1:5" ht="50.25" customHeight="1">
      <c r="A32" s="2">
        <v>14</v>
      </c>
      <c r="B32" s="3" t="s">
        <v>32</v>
      </c>
      <c r="C32" s="6">
        <v>0</v>
      </c>
      <c r="D32" s="6">
        <v>0</v>
      </c>
      <c r="E32" s="7"/>
    </row>
    <row r="33" spans="1:5" ht="34.5" customHeight="1" hidden="1">
      <c r="A33" s="2" t="s">
        <v>16</v>
      </c>
      <c r="B33" s="3" t="s">
        <v>42</v>
      </c>
      <c r="C33" s="7">
        <v>0.0963</v>
      </c>
      <c r="D33" s="5"/>
      <c r="E33" s="7">
        <f t="shared" si="0"/>
        <v>0</v>
      </c>
    </row>
    <row r="34" spans="1:5" ht="34.5" customHeight="1">
      <c r="A34" s="2">
        <v>15</v>
      </c>
      <c r="B34" s="3" t="s">
        <v>47</v>
      </c>
      <c r="C34" s="8" t="s">
        <v>40</v>
      </c>
      <c r="D34" s="8" t="s">
        <v>40</v>
      </c>
      <c r="E34" s="7"/>
    </row>
    <row r="35" spans="1:5" ht="34.5" customHeight="1">
      <c r="A35" s="2">
        <v>16</v>
      </c>
      <c r="B35" s="3" t="s">
        <v>45</v>
      </c>
      <c r="C35" s="16">
        <f>(C4-C7-C22+C6)/C3</f>
        <v>0.06619400263057075</v>
      </c>
      <c r="D35" s="16">
        <f>(D4-D7-D22+D6)/D3</f>
        <v>0.17270918201702237</v>
      </c>
      <c r="E35" s="7"/>
    </row>
    <row r="36" spans="1:5" ht="34.5" customHeight="1">
      <c r="A36" s="2">
        <v>17</v>
      </c>
      <c r="B36" s="3" t="s">
        <v>55</v>
      </c>
      <c r="C36" s="16">
        <v>0.0289</v>
      </c>
      <c r="D36" s="16"/>
      <c r="E36" s="7"/>
    </row>
    <row r="37" spans="1:5" ht="34.5" customHeight="1">
      <c r="A37" s="2">
        <v>18</v>
      </c>
      <c r="B37" s="3" t="s">
        <v>46</v>
      </c>
      <c r="C37" s="16">
        <v>0.1169</v>
      </c>
      <c r="D37" s="16"/>
      <c r="E37" s="7"/>
    </row>
    <row r="38" spans="1:5" ht="30" customHeight="1">
      <c r="A38" s="2">
        <v>19</v>
      </c>
      <c r="B38" s="3" t="s">
        <v>33</v>
      </c>
      <c r="C38" s="6">
        <f>C7+C25</f>
        <v>21597656.52</v>
      </c>
      <c r="D38" s="6">
        <f>D7+D25</f>
        <v>9991907.870000001</v>
      </c>
      <c r="E38" s="7">
        <f t="shared" si="0"/>
        <v>0.462638521024132</v>
      </c>
    </row>
    <row r="39" spans="1:5" ht="30" customHeight="1">
      <c r="A39" s="2">
        <v>20</v>
      </c>
      <c r="B39" s="3" t="s">
        <v>34</v>
      </c>
      <c r="C39" s="6">
        <f>C3-C38</f>
        <v>-950000</v>
      </c>
      <c r="D39" s="6">
        <f>D3-D38</f>
        <v>1585736.9699999988</v>
      </c>
      <c r="E39" s="7">
        <f t="shared" si="0"/>
        <v>-1.6691968105263146</v>
      </c>
    </row>
    <row r="40" spans="1:5" ht="30" customHeight="1">
      <c r="A40" s="2">
        <v>21</v>
      </c>
      <c r="B40" s="3" t="s">
        <v>35</v>
      </c>
      <c r="C40" s="6">
        <f>C16+C18+C27</f>
        <v>1784761.82</v>
      </c>
      <c r="D40" s="6">
        <f>D16+D18+D27</f>
        <v>1784761.82</v>
      </c>
      <c r="E40" s="7">
        <f t="shared" si="0"/>
        <v>1</v>
      </c>
    </row>
    <row r="41" spans="1:5" ht="30" customHeight="1">
      <c r="A41" s="2">
        <v>22</v>
      </c>
      <c r="B41" s="3" t="s">
        <v>36</v>
      </c>
      <c r="C41" s="6">
        <f>C21+C23</f>
        <v>834761.8200000001</v>
      </c>
      <c r="D41" s="6">
        <f>D21+D23</f>
        <v>1755260</v>
      </c>
      <c r="E41" s="7">
        <f t="shared" si="0"/>
        <v>2.102707572322845</v>
      </c>
    </row>
    <row r="43" ht="14.25">
      <c r="B43" s="10" t="s">
        <v>59</v>
      </c>
    </row>
    <row r="44" ht="14.25">
      <c r="B44" s="10" t="s">
        <v>41</v>
      </c>
    </row>
  </sheetData>
  <sheetProtection/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&amp;R&amp;"Czcionka tekstu podstawowego,Pogrubiony"Tabela Nr 1&amp;"Czcionka tekstu podstawowego,Standardowy" do informacji o kształtowaniu się Wieloletniej Prognozy Finansowej Miasta Radziejów za I półrocze 2016 roku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A19" sqref="A19:E19"/>
    </sheetView>
  </sheetViews>
  <sheetFormatPr defaultColWidth="10.09765625" defaultRowHeight="14.25"/>
  <cols>
    <col min="1" max="1" width="31.5" style="0" customWidth="1"/>
    <col min="2" max="2" width="6.19921875" style="0" customWidth="1"/>
    <col min="3" max="3" width="9" style="0" customWidth="1"/>
    <col min="4" max="4" width="5.59765625" style="0" customWidth="1"/>
    <col min="5" max="5" width="4.69921875" style="0" customWidth="1"/>
    <col min="6" max="6" width="13" style="0" customWidth="1"/>
    <col min="7" max="7" width="12.09765625" style="0" customWidth="1"/>
    <col min="8" max="9" width="11.5" style="0" customWidth="1"/>
    <col min="10" max="10" width="8" style="25" customWidth="1"/>
    <col min="11" max="11" width="13.5" style="0" customWidth="1"/>
  </cols>
  <sheetData>
    <row r="2" spans="1:11" ht="12.75" customHeight="1">
      <c r="A2" s="50" t="s">
        <v>62</v>
      </c>
      <c r="B2" s="50" t="s">
        <v>63</v>
      </c>
      <c r="C2" s="56" t="s">
        <v>64</v>
      </c>
      <c r="D2" s="50" t="s">
        <v>65</v>
      </c>
      <c r="E2" s="50"/>
      <c r="F2" s="50" t="s">
        <v>66</v>
      </c>
      <c r="G2" s="50" t="s">
        <v>67</v>
      </c>
      <c r="H2" s="50" t="s">
        <v>68</v>
      </c>
      <c r="I2" s="50" t="s">
        <v>69</v>
      </c>
      <c r="J2" s="51" t="s">
        <v>70</v>
      </c>
      <c r="K2" s="50" t="s">
        <v>71</v>
      </c>
    </row>
    <row r="3" spans="1:11" ht="54.75" customHeight="1">
      <c r="A3" s="50"/>
      <c r="B3" s="50"/>
      <c r="C3" s="56"/>
      <c r="D3" s="19" t="s">
        <v>72</v>
      </c>
      <c r="E3" s="19" t="s">
        <v>73</v>
      </c>
      <c r="F3" s="50"/>
      <c r="G3" s="50"/>
      <c r="H3" s="50"/>
      <c r="I3" s="50"/>
      <c r="J3" s="51"/>
      <c r="K3" s="50"/>
    </row>
    <row r="4" spans="1:11" s="20" customFormat="1" ht="18" customHeight="1">
      <c r="A4" s="52" t="s">
        <v>74</v>
      </c>
      <c r="B4" s="53"/>
      <c r="C4" s="53"/>
      <c r="D4" s="53"/>
      <c r="E4" s="53"/>
      <c r="F4" s="26">
        <f>F5+F6</f>
        <v>12675425.57</v>
      </c>
      <c r="G4" s="26">
        <f>G5+G6</f>
        <v>507081.45</v>
      </c>
      <c r="H4" s="26">
        <f>H5+H6</f>
        <v>1416527.12</v>
      </c>
      <c r="I4" s="26">
        <f>I5+I6</f>
        <v>102803.54000000001</v>
      </c>
      <c r="J4" s="27">
        <f>I4/H4</f>
        <v>0.07257435353585041</v>
      </c>
      <c r="K4" s="26">
        <f>F4-G4-H4</f>
        <v>10751817</v>
      </c>
    </row>
    <row r="5" spans="1:11" ht="14.25">
      <c r="A5" s="54" t="s">
        <v>75</v>
      </c>
      <c r="B5" s="55"/>
      <c r="C5" s="55"/>
      <c r="D5" s="55"/>
      <c r="E5" s="55"/>
      <c r="F5" s="28">
        <f>F8</f>
        <v>157458.57</v>
      </c>
      <c r="G5" s="28">
        <f aca="true" t="shared" si="0" ref="F5:I6">G8</f>
        <v>88931.45</v>
      </c>
      <c r="H5" s="28">
        <f t="shared" si="0"/>
        <v>68527.12</v>
      </c>
      <c r="I5" s="28">
        <f t="shared" si="0"/>
        <v>36964.54</v>
      </c>
      <c r="J5" s="29">
        <f>I5/H5</f>
        <v>0.5394147601708638</v>
      </c>
      <c r="K5" s="28">
        <f>K8</f>
        <v>0</v>
      </c>
    </row>
    <row r="6" spans="1:11" ht="14.25">
      <c r="A6" s="43" t="s">
        <v>76</v>
      </c>
      <c r="B6" s="43"/>
      <c r="C6" s="43"/>
      <c r="D6" s="43"/>
      <c r="E6" s="43"/>
      <c r="F6" s="28">
        <f t="shared" si="0"/>
        <v>12517967</v>
      </c>
      <c r="G6" s="28">
        <f t="shared" si="0"/>
        <v>418150</v>
      </c>
      <c r="H6" s="28">
        <f t="shared" si="0"/>
        <v>1348000</v>
      </c>
      <c r="I6" s="28">
        <f t="shared" si="0"/>
        <v>65839</v>
      </c>
      <c r="J6" s="29">
        <f>I6/H6</f>
        <v>0.0488419881305638</v>
      </c>
      <c r="K6" s="28">
        <f aca="true" t="shared" si="1" ref="K6:K28">F6-G6-H6</f>
        <v>10751817</v>
      </c>
    </row>
    <row r="7" spans="1:11" s="20" customFormat="1" ht="18" customHeight="1">
      <c r="A7" s="48" t="s">
        <v>77</v>
      </c>
      <c r="B7" s="48"/>
      <c r="C7" s="48"/>
      <c r="D7" s="48"/>
      <c r="E7" s="48"/>
      <c r="F7" s="26">
        <f>F8+F9</f>
        <v>12675425.57</v>
      </c>
      <c r="G7" s="26">
        <f>G8+G9</f>
        <v>507081.45</v>
      </c>
      <c r="H7" s="26">
        <f>H8+H9</f>
        <v>1416527.12</v>
      </c>
      <c r="I7" s="26">
        <f>I8+I9</f>
        <v>102803.54000000001</v>
      </c>
      <c r="J7" s="27">
        <f aca="true" t="shared" si="2" ref="J7:J29">I7/H7</f>
        <v>0.07257435353585041</v>
      </c>
      <c r="K7" s="26">
        <f t="shared" si="1"/>
        <v>10751817</v>
      </c>
    </row>
    <row r="8" spans="1:11" ht="14.25">
      <c r="A8" s="43" t="s">
        <v>75</v>
      </c>
      <c r="B8" s="43"/>
      <c r="C8" s="43"/>
      <c r="D8" s="43"/>
      <c r="E8" s="43"/>
      <c r="F8" s="28">
        <f>F11</f>
        <v>157458.57</v>
      </c>
      <c r="G8" s="28">
        <f>G11</f>
        <v>88931.45</v>
      </c>
      <c r="H8" s="28">
        <f>H11</f>
        <v>68527.12</v>
      </c>
      <c r="I8" s="28">
        <f>I11</f>
        <v>36964.54</v>
      </c>
      <c r="J8" s="30">
        <f t="shared" si="2"/>
        <v>0.5394147601708638</v>
      </c>
      <c r="K8" s="28">
        <f>K11</f>
        <v>0</v>
      </c>
    </row>
    <row r="9" spans="1:11" ht="14.25">
      <c r="A9" s="43" t="s">
        <v>76</v>
      </c>
      <c r="B9" s="43"/>
      <c r="C9" s="43"/>
      <c r="D9" s="43"/>
      <c r="E9" s="43"/>
      <c r="F9" s="28">
        <f>F14+F21</f>
        <v>12517967</v>
      </c>
      <c r="G9" s="28">
        <f>G14+G21</f>
        <v>418150</v>
      </c>
      <c r="H9" s="28">
        <f>H14+H21</f>
        <v>1348000</v>
      </c>
      <c r="I9" s="28">
        <f>I14+I21</f>
        <v>65839</v>
      </c>
      <c r="J9" s="30">
        <f t="shared" si="2"/>
        <v>0.0488419881305638</v>
      </c>
      <c r="K9" s="28">
        <f t="shared" si="1"/>
        <v>10751817</v>
      </c>
    </row>
    <row r="10" spans="1:11" s="20" customFormat="1" ht="29.25" customHeight="1">
      <c r="A10" s="48" t="s">
        <v>78</v>
      </c>
      <c r="B10" s="48"/>
      <c r="C10" s="48"/>
      <c r="D10" s="48"/>
      <c r="E10" s="48"/>
      <c r="F10" s="26">
        <f>F11+F14</f>
        <v>7766034.57</v>
      </c>
      <c r="G10" s="26">
        <f>G11+G14</f>
        <v>197507.45</v>
      </c>
      <c r="H10" s="26">
        <f>H11+H14</f>
        <v>98527.12</v>
      </c>
      <c r="I10" s="26">
        <f>I11+I14</f>
        <v>36964.54</v>
      </c>
      <c r="J10" s="27">
        <f t="shared" si="2"/>
        <v>0.3751712218930179</v>
      </c>
      <c r="K10" s="26">
        <f>K11+K14</f>
        <v>7470000</v>
      </c>
    </row>
    <row r="11" spans="1:11" s="21" customFormat="1" ht="18" customHeight="1">
      <c r="A11" s="49" t="s">
        <v>75</v>
      </c>
      <c r="B11" s="49"/>
      <c r="C11" s="49"/>
      <c r="D11" s="49"/>
      <c r="E11" s="49"/>
      <c r="F11" s="31">
        <f>SUM(F12:F13)</f>
        <v>157458.57</v>
      </c>
      <c r="G11" s="31">
        <f>SUM(G12:G13)</f>
        <v>88931.45</v>
      </c>
      <c r="H11" s="31">
        <f>SUM(H12:H13)</f>
        <v>68527.12</v>
      </c>
      <c r="I11" s="31">
        <f>SUM(I12:I13)</f>
        <v>36964.54</v>
      </c>
      <c r="J11" s="32">
        <f t="shared" si="2"/>
        <v>0.5394147601708638</v>
      </c>
      <c r="K11" s="31">
        <f>SUM(K12:K13)</f>
        <v>0</v>
      </c>
    </row>
    <row r="12" spans="1:11" ht="48" customHeight="1">
      <c r="A12" s="22" t="s">
        <v>79</v>
      </c>
      <c r="B12" s="35">
        <v>80110</v>
      </c>
      <c r="C12" s="36" t="s">
        <v>80</v>
      </c>
      <c r="D12" s="35">
        <v>2014</v>
      </c>
      <c r="E12" s="35">
        <v>2016</v>
      </c>
      <c r="F12" s="28">
        <v>72828</v>
      </c>
      <c r="G12" s="28">
        <v>30103.06</v>
      </c>
      <c r="H12" s="28">
        <v>42724.94</v>
      </c>
      <c r="I12" s="28">
        <v>17016.81</v>
      </c>
      <c r="J12" s="30">
        <f>I12/H12</f>
        <v>0.39828751076069385</v>
      </c>
      <c r="K12" s="28">
        <v>0</v>
      </c>
    </row>
    <row r="13" spans="1:11" ht="62.25" customHeight="1">
      <c r="A13" s="22" t="s">
        <v>81</v>
      </c>
      <c r="B13" s="35">
        <v>80146</v>
      </c>
      <c r="C13" s="36" t="s">
        <v>80</v>
      </c>
      <c r="D13" s="35">
        <v>2015</v>
      </c>
      <c r="E13" s="35">
        <v>2016</v>
      </c>
      <c r="F13" s="28">
        <v>84630.57</v>
      </c>
      <c r="G13" s="28">
        <v>58828.39</v>
      </c>
      <c r="H13" s="28">
        <v>25802.18</v>
      </c>
      <c r="I13" s="28">
        <v>19947.73</v>
      </c>
      <c r="J13" s="30">
        <f t="shared" si="2"/>
        <v>0.7731025052921885</v>
      </c>
      <c r="K13" s="28">
        <v>0</v>
      </c>
    </row>
    <row r="14" spans="1:11" s="21" customFormat="1" ht="18" customHeight="1">
      <c r="A14" s="46" t="s">
        <v>76</v>
      </c>
      <c r="B14" s="46"/>
      <c r="C14" s="46"/>
      <c r="D14" s="46"/>
      <c r="E14" s="46"/>
      <c r="F14" s="31">
        <f>SUM(F15:F15)</f>
        <v>7608576</v>
      </c>
      <c r="G14" s="31">
        <f>SUM(G15:G15)</f>
        <v>108576</v>
      </c>
      <c r="H14" s="31">
        <f>SUM(H15:H15)</f>
        <v>30000</v>
      </c>
      <c r="I14" s="31">
        <f>SUM(I15:I15)</f>
        <v>0</v>
      </c>
      <c r="J14" s="32">
        <f t="shared" si="2"/>
        <v>0</v>
      </c>
      <c r="K14" s="31">
        <f>SUM(K15:K15)</f>
        <v>7470000</v>
      </c>
    </row>
    <row r="15" spans="1:11" ht="60.75" customHeight="1">
      <c r="A15" s="23" t="s">
        <v>82</v>
      </c>
      <c r="B15" s="37">
        <v>90001</v>
      </c>
      <c r="C15" s="36" t="s">
        <v>83</v>
      </c>
      <c r="D15" s="37">
        <v>2014</v>
      </c>
      <c r="E15" s="37">
        <v>2018</v>
      </c>
      <c r="F15" s="28">
        <v>7608576</v>
      </c>
      <c r="G15" s="28">
        <v>108576</v>
      </c>
      <c r="H15" s="28">
        <v>30000</v>
      </c>
      <c r="I15" s="28">
        <v>0</v>
      </c>
      <c r="J15" s="30">
        <f>I15/H15</f>
        <v>0</v>
      </c>
      <c r="K15" s="28">
        <f>F15-G15-H15</f>
        <v>7470000</v>
      </c>
    </row>
    <row r="16" spans="1:11" s="24" customFormat="1" ht="25.5" customHeight="1">
      <c r="A16" s="47" t="s">
        <v>84</v>
      </c>
      <c r="B16" s="47"/>
      <c r="C16" s="47"/>
      <c r="D16" s="47"/>
      <c r="E16" s="47"/>
      <c r="F16" s="33">
        <f>F17+F18</f>
        <v>0</v>
      </c>
      <c r="G16" s="33">
        <f>G17+G18</f>
        <v>0</v>
      </c>
      <c r="H16" s="33">
        <f>H17+H18</f>
        <v>0</v>
      </c>
      <c r="I16" s="33">
        <f>I17+I18</f>
        <v>0</v>
      </c>
      <c r="J16" s="34"/>
      <c r="K16" s="33">
        <f t="shared" si="1"/>
        <v>0</v>
      </c>
    </row>
    <row r="17" spans="1:11" ht="14.25">
      <c r="A17" s="43" t="s">
        <v>75</v>
      </c>
      <c r="B17" s="43"/>
      <c r="C17" s="43"/>
      <c r="D17" s="43"/>
      <c r="E17" s="43"/>
      <c r="F17" s="28">
        <v>0</v>
      </c>
      <c r="G17" s="28">
        <v>0</v>
      </c>
      <c r="H17" s="28">
        <v>0</v>
      </c>
      <c r="I17" s="28">
        <v>0</v>
      </c>
      <c r="J17" s="30"/>
      <c r="K17" s="28">
        <f t="shared" si="1"/>
        <v>0</v>
      </c>
    </row>
    <row r="18" spans="1:11" ht="14.25">
      <c r="A18" s="43" t="s">
        <v>76</v>
      </c>
      <c r="B18" s="43"/>
      <c r="C18" s="43"/>
      <c r="D18" s="43"/>
      <c r="E18" s="43"/>
      <c r="F18" s="28">
        <v>0</v>
      </c>
      <c r="G18" s="28">
        <v>0</v>
      </c>
      <c r="H18" s="28">
        <v>0</v>
      </c>
      <c r="I18" s="28">
        <v>0</v>
      </c>
      <c r="J18" s="30"/>
      <c r="K18" s="28">
        <f t="shared" si="1"/>
        <v>0</v>
      </c>
    </row>
    <row r="19" spans="1:11" s="20" customFormat="1" ht="25.5" customHeight="1">
      <c r="A19" s="48" t="s">
        <v>85</v>
      </c>
      <c r="B19" s="48"/>
      <c r="C19" s="48"/>
      <c r="D19" s="48"/>
      <c r="E19" s="48"/>
      <c r="F19" s="26">
        <f>F20+F21</f>
        <v>4909391</v>
      </c>
      <c r="G19" s="26">
        <f>G20+G21</f>
        <v>309574</v>
      </c>
      <c r="H19" s="26">
        <f>H20+H21</f>
        <v>1318000</v>
      </c>
      <c r="I19" s="26">
        <f>I20+I21</f>
        <v>65839</v>
      </c>
      <c r="J19" s="27">
        <f t="shared" si="2"/>
        <v>0.04995371775417299</v>
      </c>
      <c r="K19" s="26">
        <f>K20+K21</f>
        <v>3281817</v>
      </c>
    </row>
    <row r="20" spans="1:11" ht="14.25">
      <c r="A20" s="43" t="s">
        <v>75</v>
      </c>
      <c r="B20" s="43"/>
      <c r="C20" s="43"/>
      <c r="D20" s="43"/>
      <c r="E20" s="43"/>
      <c r="F20" s="28">
        <v>0</v>
      </c>
      <c r="G20" s="28">
        <v>0</v>
      </c>
      <c r="H20" s="28">
        <v>0</v>
      </c>
      <c r="I20" s="28">
        <v>0</v>
      </c>
      <c r="J20" s="30"/>
      <c r="K20" s="28">
        <f t="shared" si="1"/>
        <v>0</v>
      </c>
    </row>
    <row r="21" spans="1:11" ht="14.25">
      <c r="A21" s="43" t="s">
        <v>76</v>
      </c>
      <c r="B21" s="43"/>
      <c r="C21" s="43"/>
      <c r="D21" s="43"/>
      <c r="E21" s="43"/>
      <c r="F21" s="28">
        <f>SUM(F22:F29)</f>
        <v>4909391</v>
      </c>
      <c r="G21" s="28">
        <f>SUM(G22:G29)</f>
        <v>309574</v>
      </c>
      <c r="H21" s="28">
        <f>SUM(H22:H29)</f>
        <v>1318000</v>
      </c>
      <c r="I21" s="28">
        <f>SUM(I22:I29)</f>
        <v>65839</v>
      </c>
      <c r="J21" s="30">
        <f t="shared" si="2"/>
        <v>0.04995371775417299</v>
      </c>
      <c r="K21" s="28">
        <f t="shared" si="1"/>
        <v>3281817</v>
      </c>
    </row>
    <row r="22" spans="1:11" ht="51" customHeight="1" hidden="1">
      <c r="A22" s="38" t="s">
        <v>86</v>
      </c>
      <c r="B22" s="39"/>
      <c r="C22" s="39"/>
      <c r="D22" s="39">
        <v>2009</v>
      </c>
      <c r="E22" s="39">
        <v>2016</v>
      </c>
      <c r="F22" s="28">
        <v>0</v>
      </c>
      <c r="G22" s="28"/>
      <c r="H22" s="28"/>
      <c r="I22" s="28"/>
      <c r="J22" s="30" t="e">
        <f t="shared" si="2"/>
        <v>#DIV/0!</v>
      </c>
      <c r="K22" s="28">
        <f t="shared" si="1"/>
        <v>0</v>
      </c>
    </row>
    <row r="23" spans="1:11" ht="60" customHeight="1">
      <c r="A23" s="23" t="s">
        <v>87</v>
      </c>
      <c r="B23" s="39">
        <v>90015</v>
      </c>
      <c r="C23" s="40" t="s">
        <v>83</v>
      </c>
      <c r="D23" s="39">
        <v>2007</v>
      </c>
      <c r="E23" s="39">
        <v>2017</v>
      </c>
      <c r="F23" s="28">
        <v>290000</v>
      </c>
      <c r="G23" s="28">
        <v>230316</v>
      </c>
      <c r="H23" s="28">
        <v>30000</v>
      </c>
      <c r="I23" s="28">
        <v>30000</v>
      </c>
      <c r="J23" s="30">
        <f t="shared" si="2"/>
        <v>1</v>
      </c>
      <c r="K23" s="28">
        <f t="shared" si="1"/>
        <v>29684</v>
      </c>
    </row>
    <row r="24" spans="1:11" ht="48" customHeight="1">
      <c r="A24" s="23" t="s">
        <v>88</v>
      </c>
      <c r="B24" s="39">
        <v>90001</v>
      </c>
      <c r="C24" s="40" t="s">
        <v>83</v>
      </c>
      <c r="D24" s="39">
        <v>2011</v>
      </c>
      <c r="E24" s="39">
        <v>2020</v>
      </c>
      <c r="F24" s="28">
        <v>185000</v>
      </c>
      <c r="G24" s="28">
        <v>6938</v>
      </c>
      <c r="H24" s="28">
        <v>0</v>
      </c>
      <c r="I24" s="28">
        <v>0</v>
      </c>
      <c r="J24" s="30"/>
      <c r="K24" s="28">
        <f t="shared" si="1"/>
        <v>178062</v>
      </c>
    </row>
    <row r="25" spans="1:11" ht="63" customHeight="1">
      <c r="A25" s="23" t="s">
        <v>89</v>
      </c>
      <c r="B25" s="39">
        <v>92601</v>
      </c>
      <c r="C25" s="40" t="s">
        <v>83</v>
      </c>
      <c r="D25" s="39">
        <v>2015</v>
      </c>
      <c r="E25" s="39">
        <v>2016</v>
      </c>
      <c r="F25" s="28">
        <v>1192215</v>
      </c>
      <c r="G25" s="28">
        <v>42215</v>
      </c>
      <c r="H25" s="28">
        <v>1150000</v>
      </c>
      <c r="I25" s="28">
        <v>25830</v>
      </c>
      <c r="J25" s="30">
        <f>I25/H25</f>
        <v>0.02246086956521739</v>
      </c>
      <c r="K25" s="28">
        <f t="shared" si="1"/>
        <v>0</v>
      </c>
    </row>
    <row r="26" spans="1:11" ht="63" customHeight="1">
      <c r="A26" s="23" t="s">
        <v>90</v>
      </c>
      <c r="B26" s="39">
        <v>92601</v>
      </c>
      <c r="C26" s="40" t="s">
        <v>83</v>
      </c>
      <c r="D26" s="39">
        <v>2016</v>
      </c>
      <c r="E26" s="39">
        <v>2018</v>
      </c>
      <c r="F26" s="28">
        <v>2462500</v>
      </c>
      <c r="G26" s="28">
        <v>0</v>
      </c>
      <c r="H26" s="28">
        <v>50000</v>
      </c>
      <c r="I26" s="28">
        <v>0</v>
      </c>
      <c r="J26" s="30">
        <f t="shared" si="2"/>
        <v>0</v>
      </c>
      <c r="K26" s="28">
        <f t="shared" si="1"/>
        <v>2412500</v>
      </c>
    </row>
    <row r="27" spans="1:11" ht="61.5" customHeight="1">
      <c r="A27" s="23" t="s">
        <v>91</v>
      </c>
      <c r="B27" s="39">
        <v>92116</v>
      </c>
      <c r="C27" s="40" t="s">
        <v>83</v>
      </c>
      <c r="D27" s="39">
        <v>2015</v>
      </c>
      <c r="E27" s="39">
        <v>2018</v>
      </c>
      <c r="F27" s="28">
        <v>245863</v>
      </c>
      <c r="G27" s="28">
        <v>25000</v>
      </c>
      <c r="H27" s="28">
        <v>53000</v>
      </c>
      <c r="I27" s="28">
        <v>10000</v>
      </c>
      <c r="J27" s="30">
        <f t="shared" si="2"/>
        <v>0.18867924528301888</v>
      </c>
      <c r="K27" s="28">
        <f t="shared" si="1"/>
        <v>167863</v>
      </c>
    </row>
    <row r="28" spans="1:11" ht="36" customHeight="1">
      <c r="A28" s="23" t="s">
        <v>92</v>
      </c>
      <c r="B28" s="39">
        <v>70005</v>
      </c>
      <c r="C28" s="40" t="s">
        <v>83</v>
      </c>
      <c r="D28" s="39">
        <v>2016</v>
      </c>
      <c r="E28" s="39">
        <v>2021</v>
      </c>
      <c r="F28" s="28">
        <v>300000</v>
      </c>
      <c r="G28" s="28">
        <v>0</v>
      </c>
      <c r="H28" s="28">
        <v>30000</v>
      </c>
      <c r="I28" s="28">
        <v>9</v>
      </c>
      <c r="J28" s="30">
        <f t="shared" si="2"/>
        <v>0.0003</v>
      </c>
      <c r="K28" s="28">
        <f t="shared" si="1"/>
        <v>270000</v>
      </c>
    </row>
    <row r="29" spans="1:11" ht="37.5" customHeight="1">
      <c r="A29" s="23" t="s">
        <v>93</v>
      </c>
      <c r="B29" s="41">
        <v>71035</v>
      </c>
      <c r="C29" s="40" t="s">
        <v>83</v>
      </c>
      <c r="D29" s="39">
        <v>2013</v>
      </c>
      <c r="E29" s="39">
        <v>2021</v>
      </c>
      <c r="F29" s="28">
        <v>233813</v>
      </c>
      <c r="G29" s="28">
        <v>5105</v>
      </c>
      <c r="H29" s="28">
        <v>5000</v>
      </c>
      <c r="I29" s="28">
        <v>0</v>
      </c>
      <c r="J29" s="30">
        <f t="shared" si="2"/>
        <v>0</v>
      </c>
      <c r="K29" s="28">
        <v>223708</v>
      </c>
    </row>
    <row r="30" spans="1:11" ht="27.75" customHeight="1" hidden="1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ht="15" customHeight="1">
      <c r="A31" s="42" t="s">
        <v>59</v>
      </c>
    </row>
    <row r="32" ht="14.25">
      <c r="A32" s="42" t="s">
        <v>94</v>
      </c>
    </row>
  </sheetData>
  <sheetProtection/>
  <mergeCells count="26">
    <mergeCell ref="F2:F3"/>
    <mergeCell ref="G2:G3"/>
    <mergeCell ref="H2:H3"/>
    <mergeCell ref="I2:I3"/>
    <mergeCell ref="J2:J3"/>
    <mergeCell ref="K2:K3"/>
    <mergeCell ref="A4:E4"/>
    <mergeCell ref="A5:E5"/>
    <mergeCell ref="A2:A3"/>
    <mergeCell ref="B2:B3"/>
    <mergeCell ref="C2:C3"/>
    <mergeCell ref="D2:E2"/>
    <mergeCell ref="A6:E6"/>
    <mergeCell ref="A7:E7"/>
    <mergeCell ref="A8:E8"/>
    <mergeCell ref="A9:E9"/>
    <mergeCell ref="A10:E10"/>
    <mergeCell ref="A11:E11"/>
    <mergeCell ref="A21:E21"/>
    <mergeCell ref="A30:K30"/>
    <mergeCell ref="A14:E14"/>
    <mergeCell ref="A16:E16"/>
    <mergeCell ref="A17:E17"/>
    <mergeCell ref="A18:E18"/>
    <mergeCell ref="A19:E19"/>
    <mergeCell ref="A20:E20"/>
  </mergeCells>
  <printOptions/>
  <pageMargins left="0.4330708661417323" right="0.4330708661417323" top="0.9055118110236221" bottom="0.7480314960629921" header="0.5511811023622047" footer="0.31496062992125984"/>
  <pageSetup horizontalDpi="600" verticalDpi="600" orientation="landscape" paperSize="9" r:id="rId1"/>
  <headerFooter>
    <oddHeader>&amp;R&amp;"Czcionka tekstu podstawowego,Pogrubiony"Załącznik Nr 2&amp;"Czcionka tekstu podstawowego,Standardowy" do informacji o kształtowaniu się Wieloletniej Prognozy Finansowej Miasta Radziejów za I półrocze 2016 roku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AdminUM</dc:creator>
  <cp:keywords/>
  <dc:description/>
  <cp:lastModifiedBy>Skarbnik</cp:lastModifiedBy>
  <cp:lastPrinted>2016-08-10T10:51:45Z</cp:lastPrinted>
  <dcterms:created xsi:type="dcterms:W3CDTF">2011-07-28T11:04:08Z</dcterms:created>
  <dcterms:modified xsi:type="dcterms:W3CDTF">2016-08-10T10:52:27Z</dcterms:modified>
  <cp:category/>
  <cp:version/>
  <cp:contentType/>
  <cp:contentStatus/>
</cp:coreProperties>
</file>