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<sst xmlns="http://schemas.openxmlformats.org/spreadsheetml/2006/main" count="32" uniqueCount="30">
  <si>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</si>
  <si>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</si>
  <si>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</si>
  <si>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</si>
  <si>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4210</t>
  </si>
  <si>
    <t>4300</t>
  </si>
  <si>
    <t>w złotych</t>
  </si>
  <si>
    <t>Ogółem</t>
  </si>
  <si>
    <t>01095</t>
  </si>
  <si>
    <t>0690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</si>
  <si>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</si>
  <si>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</si>
  <si>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</si>
  <si>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</si>
  <si>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</si>
  <si>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</si>
  <si>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</si>
  <si>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</si>
  <si>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</si>
  <si>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</si>
  <si>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</si>
  <si>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</si>
  <si>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</si>
  <si>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</si>
  <si>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</si>
  <si>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</si>
  <si>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</si>
  <si>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</si>
  <si>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</si>
  <si>
    <t>85503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</si>
</sst>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47">
      <selection activeCell="J48" sqref="J48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4" customWidth="1"/>
  </cols>
  <sheetData>
    <row r="1" spans="1:8" ht="55.5" customHeight="1">
      <c r="A1" s="58" t="s">
        <v>10</v>
      </c>
      <c r="B1" s="58"/>
      <c r="C1" s="58"/>
      <c r="D1" s="58"/>
      <c r="E1" s="58"/>
      <c r="F1" s="58"/>
      <c r="G1" s="58"/>
      <c r="H1" s="58"/>
    </row>
    <row r="2" spans="1:8" ht="10.5" customHeight="1">
      <c r="A2" s="5"/>
      <c r="B2" s="5"/>
      <c r="C2" s="5"/>
      <c r="D2" s="5"/>
      <c r="E2" s="5"/>
      <c r="F2" s="5"/>
      <c r="H2" s="1" t="s">
        <v>6</v>
      </c>
    </row>
    <row r="3" spans="1:8" ht="12.75" customHeight="1">
      <c r="A3" s="59" t="s">
        <v>0</v>
      </c>
      <c r="B3" s="59" t="s">
        <v>1</v>
      </c>
      <c r="C3" s="59" t="s">
        <v>2</v>
      </c>
      <c r="D3" s="51" t="s">
        <v>11</v>
      </c>
      <c r="E3" s="51" t="s">
        <v>12</v>
      </c>
      <c r="F3" s="51" t="s">
        <v>13</v>
      </c>
      <c r="G3" s="51"/>
      <c r="H3" s="51"/>
    </row>
    <row r="4" spans="1:8" ht="12.75" customHeight="1">
      <c r="A4" s="59"/>
      <c r="B4" s="59"/>
      <c r="C4" s="59"/>
      <c r="D4" s="51"/>
      <c r="E4" s="51"/>
      <c r="F4" s="51" t="s">
        <v>14</v>
      </c>
      <c r="G4" s="6" t="s">
        <v>15</v>
      </c>
      <c r="H4" s="51" t="s">
        <v>16</v>
      </c>
    </row>
    <row r="5" spans="1:8" ht="45">
      <c r="A5" s="59"/>
      <c r="B5" s="59"/>
      <c r="C5" s="59"/>
      <c r="D5" s="51"/>
      <c r="E5" s="51"/>
      <c r="F5" s="51"/>
      <c r="G5" s="2" t="s">
        <v>17</v>
      </c>
      <c r="H5" s="51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8</v>
      </c>
      <c r="C7" s="9"/>
      <c r="D7" s="16">
        <f>SUM(D8:D11)</f>
        <v>7607.42</v>
      </c>
      <c r="E7" s="16">
        <f>SUM(E8:E11)</f>
        <v>7607.42</v>
      </c>
      <c r="F7" s="16">
        <f>SUM(F8:F11)</f>
        <v>7607.42</v>
      </c>
      <c r="G7" s="10">
        <f>SUM(G8:G11)</f>
        <v>0</v>
      </c>
      <c r="H7" s="10">
        <f>SUM(H8:H11)</f>
        <v>0</v>
      </c>
    </row>
    <row r="8" spans="1:24" s="3" customFormat="1" ht="18" customHeight="1">
      <c r="A8" s="11"/>
      <c r="B8" s="12"/>
      <c r="C8" s="12">
        <v>2010</v>
      </c>
      <c r="D8" s="50">
        <v>7607.42</v>
      </c>
      <c r="E8" s="50"/>
      <c r="F8" s="50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1"/>
      <c r="B9" s="12"/>
      <c r="C9" s="12">
        <v>4210</v>
      </c>
      <c r="D9" s="50"/>
      <c r="E9" s="50">
        <v>55.57</v>
      </c>
      <c r="F9" s="50">
        <v>55.57</v>
      </c>
      <c r="G9" s="13">
        <v>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1"/>
      <c r="B10" s="12"/>
      <c r="C10" s="12">
        <v>4300</v>
      </c>
      <c r="D10" s="50"/>
      <c r="E10" s="50">
        <v>93.6</v>
      </c>
      <c r="F10" s="50">
        <v>93.6</v>
      </c>
      <c r="G10" s="13">
        <v>0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1"/>
      <c r="B11" s="12"/>
      <c r="C11" s="12">
        <v>4430</v>
      </c>
      <c r="D11" s="50"/>
      <c r="E11" s="50">
        <v>7458.25</v>
      </c>
      <c r="F11" s="50">
        <v>7458.25</v>
      </c>
      <c r="G11" s="13">
        <v>0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8" ht="18" customHeight="1">
      <c r="A12" s="15">
        <v>750</v>
      </c>
      <c r="B12" s="9"/>
      <c r="C12" s="9"/>
      <c r="D12" s="16">
        <f>SUM(D13)</f>
        <v>139500</v>
      </c>
      <c r="E12" s="16">
        <f>SUM(E13)</f>
        <v>139500</v>
      </c>
      <c r="F12" s="16">
        <f>SUM(F13)</f>
        <v>139500</v>
      </c>
      <c r="G12" s="16">
        <f>SUM(G13)</f>
        <v>133830</v>
      </c>
      <c r="H12" s="16">
        <f>SUM(H13)</f>
        <v>0</v>
      </c>
    </row>
    <row r="13" spans="1:24" s="20" customFormat="1" ht="18" customHeight="1">
      <c r="A13" s="17"/>
      <c r="B13" s="18">
        <v>75011</v>
      </c>
      <c r="C13" s="18"/>
      <c r="D13" s="19">
        <f>SUM(D14:D18)</f>
        <v>139500</v>
      </c>
      <c r="E13" s="19">
        <f>SUM(E14:E22)</f>
        <v>139500</v>
      </c>
      <c r="F13" s="19">
        <f>SUM(F14:F22)</f>
        <v>139500</v>
      </c>
      <c r="G13" s="19">
        <f>SUM(G14:G22)</f>
        <v>133830</v>
      </c>
      <c r="H13" s="19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0" customFormat="1" ht="18" customHeight="1">
      <c r="A14" s="17"/>
      <c r="B14" s="18"/>
      <c r="C14" s="18">
        <v>2010</v>
      </c>
      <c r="D14" s="19">
        <f>144100-4600</f>
        <v>139500</v>
      </c>
      <c r="E14" s="19"/>
      <c r="F14" s="19"/>
      <c r="G14" s="19"/>
      <c r="H14" s="1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0" customFormat="1" ht="18" customHeight="1">
      <c r="A15" s="17"/>
      <c r="B15" s="18"/>
      <c r="C15" s="18">
        <v>4010</v>
      </c>
      <c r="D15" s="19"/>
      <c r="E15" s="19">
        <f>103830+2.78</f>
        <v>103832.78</v>
      </c>
      <c r="F15" s="19">
        <f>103830+2.78</f>
        <v>103832.78</v>
      </c>
      <c r="G15" s="19">
        <f>103830+2.78</f>
        <v>103832.78</v>
      </c>
      <c r="H15" s="1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0" customFormat="1" ht="18" customHeight="1">
      <c r="A16" s="17"/>
      <c r="B16" s="18"/>
      <c r="C16" s="18">
        <v>4040</v>
      </c>
      <c r="D16" s="19"/>
      <c r="E16" s="21">
        <f>8450-2.78</f>
        <v>8447.22</v>
      </c>
      <c r="F16" s="21">
        <f>8450-2.78</f>
        <v>8447.22</v>
      </c>
      <c r="G16" s="21">
        <f>8450-2.78</f>
        <v>8447.22</v>
      </c>
      <c r="H16" s="1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0" customFormat="1" ht="18" customHeight="1">
      <c r="A17" s="17"/>
      <c r="B17" s="18"/>
      <c r="C17" s="18">
        <v>4110</v>
      </c>
      <c r="D17" s="19"/>
      <c r="E17" s="19">
        <v>19300</v>
      </c>
      <c r="F17" s="19">
        <v>19300</v>
      </c>
      <c r="G17" s="19">
        <v>19300</v>
      </c>
      <c r="H17" s="1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0" customFormat="1" ht="18" customHeight="1">
      <c r="A18" s="17"/>
      <c r="B18" s="18"/>
      <c r="C18" s="18">
        <v>4120</v>
      </c>
      <c r="D18" s="19"/>
      <c r="E18" s="19">
        <v>2250</v>
      </c>
      <c r="F18" s="19">
        <v>2250</v>
      </c>
      <c r="G18" s="19">
        <v>2250</v>
      </c>
      <c r="H18" s="1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0" customFormat="1" ht="18" customHeight="1" hidden="1">
      <c r="A19" s="17"/>
      <c r="B19" s="18"/>
      <c r="C19" s="18">
        <v>4210</v>
      </c>
      <c r="D19" s="19"/>
      <c r="E19" s="19">
        <v>0</v>
      </c>
      <c r="F19" s="19">
        <v>0</v>
      </c>
      <c r="G19" s="19">
        <v>0</v>
      </c>
      <c r="H19" s="1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0" customFormat="1" ht="18" customHeight="1">
      <c r="A20" s="17"/>
      <c r="B20" s="18"/>
      <c r="C20" s="18">
        <v>4300</v>
      </c>
      <c r="D20" s="19"/>
      <c r="E20" s="19">
        <v>2635</v>
      </c>
      <c r="F20" s="19">
        <v>2635</v>
      </c>
      <c r="G20" s="19">
        <v>0</v>
      </c>
      <c r="H20" s="1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0" customFormat="1" ht="18" customHeight="1">
      <c r="A21" s="17"/>
      <c r="B21" s="18"/>
      <c r="C21" s="18">
        <v>4380</v>
      </c>
      <c r="D21" s="19"/>
      <c r="E21" s="19">
        <v>300</v>
      </c>
      <c r="F21" s="19">
        <v>300</v>
      </c>
      <c r="G21" s="19">
        <v>0</v>
      </c>
      <c r="H21" s="1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0" customFormat="1" ht="18" customHeight="1">
      <c r="A22" s="17"/>
      <c r="B22" s="18"/>
      <c r="C22" s="18">
        <v>4440</v>
      </c>
      <c r="D22" s="19"/>
      <c r="E22" s="19">
        <v>2735</v>
      </c>
      <c r="F22" s="19">
        <v>2735</v>
      </c>
      <c r="G22" s="19">
        <v>0</v>
      </c>
      <c r="H22" s="1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0" customFormat="1" ht="18" customHeight="1">
      <c r="A23" s="22">
        <v>751</v>
      </c>
      <c r="B23" s="23"/>
      <c r="C23" s="23"/>
      <c r="D23" s="24">
        <f>D24</f>
        <v>1350</v>
      </c>
      <c r="E23" s="24">
        <f>E24</f>
        <v>1350</v>
      </c>
      <c r="F23" s="24">
        <f>F24</f>
        <v>1350</v>
      </c>
      <c r="G23" s="24">
        <f>G24</f>
        <v>1293</v>
      </c>
      <c r="H23" s="24">
        <f>H24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0" customFormat="1" ht="18" customHeight="1">
      <c r="A24" s="17"/>
      <c r="B24" s="18">
        <v>75101</v>
      </c>
      <c r="C24" s="18"/>
      <c r="D24" s="19">
        <v>1350</v>
      </c>
      <c r="E24" s="19">
        <f>SUM(E26:E29)</f>
        <v>1350</v>
      </c>
      <c r="F24" s="19">
        <f>SUM(F26:F29)</f>
        <v>1350</v>
      </c>
      <c r="G24" s="19">
        <f>SUM(G26:G29)</f>
        <v>1293</v>
      </c>
      <c r="H24" s="19">
        <f>SUM(H26:H29)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0" customFormat="1" ht="18" customHeight="1">
      <c r="A25" s="17"/>
      <c r="B25" s="18"/>
      <c r="C25" s="18">
        <v>2010</v>
      </c>
      <c r="D25" s="19">
        <v>1350</v>
      </c>
      <c r="E25" s="19"/>
      <c r="F25" s="19"/>
      <c r="G25" s="19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0" customFormat="1" ht="18" customHeight="1">
      <c r="A26" s="17"/>
      <c r="B26" s="18"/>
      <c r="C26" s="18" t="s">
        <v>18</v>
      </c>
      <c r="D26" s="19"/>
      <c r="E26" s="19">
        <v>1080</v>
      </c>
      <c r="F26" s="19">
        <v>1080</v>
      </c>
      <c r="G26" s="19">
        <v>1080</v>
      </c>
      <c r="H26" s="1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0" customFormat="1" ht="18" customHeight="1">
      <c r="A27" s="17"/>
      <c r="B27" s="18"/>
      <c r="C27" s="18">
        <v>4110</v>
      </c>
      <c r="D27" s="19"/>
      <c r="E27" s="19">
        <v>186</v>
      </c>
      <c r="F27" s="19">
        <v>186</v>
      </c>
      <c r="G27" s="19">
        <v>186</v>
      </c>
      <c r="H27" s="1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0" customFormat="1" ht="18" customHeight="1">
      <c r="A28" s="17"/>
      <c r="B28" s="18"/>
      <c r="C28" s="18">
        <v>4120</v>
      </c>
      <c r="D28" s="19"/>
      <c r="E28" s="19">
        <v>27</v>
      </c>
      <c r="F28" s="19">
        <v>27</v>
      </c>
      <c r="G28" s="19">
        <v>27</v>
      </c>
      <c r="H28" s="1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0" customFormat="1" ht="18" customHeight="1">
      <c r="A29" s="17"/>
      <c r="B29" s="18"/>
      <c r="C29" s="18">
        <v>4300</v>
      </c>
      <c r="D29" s="19"/>
      <c r="E29" s="19">
        <v>57</v>
      </c>
      <c r="F29" s="19">
        <v>57</v>
      </c>
      <c r="G29" s="19">
        <v>0</v>
      </c>
      <c r="H29" s="1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0" customFormat="1" ht="12.75" customHeight="1">
      <c r="A30" s="17"/>
      <c r="B30" s="18"/>
      <c r="C30" s="18"/>
      <c r="D30" s="19"/>
      <c r="E30" s="19"/>
      <c r="F30" s="19"/>
      <c r="G30" s="19"/>
      <c r="H30" s="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8" customHeight="1">
      <c r="A31" s="25">
        <v>852</v>
      </c>
      <c r="B31" s="26"/>
      <c r="C31" s="26"/>
      <c r="D31" s="24">
        <f>SUM(D32,D39,D43,D35)</f>
        <v>52142.53</v>
      </c>
      <c r="E31" s="24">
        <f>SUM(E32,E39,E43,E35)</f>
        <v>52142.53</v>
      </c>
      <c r="F31" s="24">
        <f>SUM(F32,F39,F43,F35)</f>
        <v>52142.53</v>
      </c>
      <c r="G31" s="24">
        <f>SUM(G32,G39,G43,G35)</f>
        <v>20100</v>
      </c>
      <c r="H31" s="24">
        <f>SUM(H32,H39,H43,H35)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32" customFormat="1" ht="18" customHeight="1">
      <c r="A32" s="29"/>
      <c r="B32" s="30">
        <v>85213</v>
      </c>
      <c r="C32" s="18"/>
      <c r="D32" s="19">
        <f>D33+D34</f>
        <v>30000</v>
      </c>
      <c r="E32" s="19">
        <f>E33+E34</f>
        <v>30000</v>
      </c>
      <c r="F32" s="19">
        <f>F33+F34</f>
        <v>30000</v>
      </c>
      <c r="G32" s="19">
        <f>G33+G34</f>
        <v>0</v>
      </c>
      <c r="H32" s="19">
        <f>H33+H34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8" customHeight="1">
      <c r="A33" s="29"/>
      <c r="B33" s="17"/>
      <c r="C33" s="18">
        <v>2010</v>
      </c>
      <c r="D33" s="19">
        <f>31000-1000</f>
        <v>30000</v>
      </c>
      <c r="E33" s="19"/>
      <c r="F33" s="19"/>
      <c r="G33" s="19"/>
      <c r="H33" s="1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s="32" customFormat="1" ht="18" customHeight="1">
      <c r="A34" s="29"/>
      <c r="B34" s="17"/>
      <c r="C34" s="18">
        <v>4130</v>
      </c>
      <c r="D34" s="19"/>
      <c r="E34" s="19">
        <v>30000</v>
      </c>
      <c r="F34" s="19">
        <v>30000</v>
      </c>
      <c r="G34" s="19">
        <v>0</v>
      </c>
      <c r="H34" s="19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32" customFormat="1" ht="18" customHeight="1">
      <c r="A35" s="29"/>
      <c r="B35" s="30">
        <v>85215</v>
      </c>
      <c r="C35" s="18"/>
      <c r="D35" s="19">
        <f>D36+D37+D38</f>
        <v>824.53</v>
      </c>
      <c r="E35" s="19">
        <f>E36+E37+E38</f>
        <v>824.53</v>
      </c>
      <c r="F35" s="19">
        <f>F36+F37+F38</f>
        <v>824.53</v>
      </c>
      <c r="G35" s="19">
        <f>G36+G37+G38</f>
        <v>0</v>
      </c>
      <c r="H35" s="19">
        <f>H36+H37+H38</f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2" customFormat="1" ht="18" customHeight="1">
      <c r="A36" s="29"/>
      <c r="B36" s="30"/>
      <c r="C36" s="18">
        <v>2010</v>
      </c>
      <c r="D36" s="19">
        <f>468.24+356.29</f>
        <v>824.53</v>
      </c>
      <c r="E36" s="19"/>
      <c r="F36" s="19"/>
      <c r="G36" s="19"/>
      <c r="H36" s="1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2" customFormat="1" ht="18" customHeight="1">
      <c r="A37" s="29"/>
      <c r="B37" s="30"/>
      <c r="C37" s="18">
        <v>3110</v>
      </c>
      <c r="D37" s="19"/>
      <c r="E37" s="19">
        <f>459.06+349.3</f>
        <v>808.36</v>
      </c>
      <c r="F37" s="19">
        <f>459.06+349.3</f>
        <v>808.36</v>
      </c>
      <c r="G37" s="19">
        <v>0</v>
      </c>
      <c r="H37" s="19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32" customFormat="1" ht="18" customHeight="1">
      <c r="A38" s="29"/>
      <c r="B38" s="30"/>
      <c r="C38" s="18">
        <v>4210</v>
      </c>
      <c r="D38" s="19"/>
      <c r="E38" s="19">
        <f>9.18+6.99</f>
        <v>16.17</v>
      </c>
      <c r="F38" s="19">
        <f>9.18+6.99</f>
        <v>16.17</v>
      </c>
      <c r="G38" s="19">
        <v>0</v>
      </c>
      <c r="H38" s="19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8" customHeight="1">
      <c r="A39" s="29"/>
      <c r="B39" s="30">
        <v>85219</v>
      </c>
      <c r="C39" s="18"/>
      <c r="D39" s="19">
        <f>D40+D41+D42</f>
        <v>1218</v>
      </c>
      <c r="E39" s="19">
        <f>E40+E41+E42</f>
        <v>1218</v>
      </c>
      <c r="F39" s="19">
        <f>F40+F41+F42</f>
        <v>1218</v>
      </c>
      <c r="G39" s="19">
        <f>G40+G41+G42</f>
        <v>0</v>
      </c>
      <c r="H39" s="19">
        <f>H40+H41+H42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32" customFormat="1" ht="18" customHeight="1">
      <c r="A40" s="29"/>
      <c r="B40" s="17"/>
      <c r="C40" s="18">
        <v>2010</v>
      </c>
      <c r="D40" s="19">
        <f>1300-700+618</f>
        <v>1218</v>
      </c>
      <c r="E40" s="19"/>
      <c r="F40" s="19"/>
      <c r="G40" s="19"/>
      <c r="H40" s="1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32" customFormat="1" ht="18" customHeight="1">
      <c r="A41" s="29"/>
      <c r="B41" s="17"/>
      <c r="C41" s="18">
        <v>3110</v>
      </c>
      <c r="D41" s="19"/>
      <c r="E41" s="19">
        <f>591.13+608.87</f>
        <v>1200</v>
      </c>
      <c r="F41" s="19">
        <f>591.13+608.87</f>
        <v>1200</v>
      </c>
      <c r="G41" s="19">
        <v>0</v>
      </c>
      <c r="H41" s="19"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2" customFormat="1" ht="18" customHeight="1">
      <c r="A42" s="29"/>
      <c r="B42" s="17"/>
      <c r="C42" s="18">
        <v>4210</v>
      </c>
      <c r="D42" s="19"/>
      <c r="E42" s="19">
        <f>8.87+9.13</f>
        <v>18</v>
      </c>
      <c r="F42" s="19">
        <f>8.87+9.13</f>
        <v>18</v>
      </c>
      <c r="G42" s="19">
        <v>0</v>
      </c>
      <c r="H42" s="19"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2" customFormat="1" ht="18" customHeight="1">
      <c r="A43" s="29"/>
      <c r="B43" s="30">
        <v>85228</v>
      </c>
      <c r="C43" s="18"/>
      <c r="D43" s="19">
        <f>D44+D45+D46</f>
        <v>20100</v>
      </c>
      <c r="E43" s="19">
        <f>E44+E45+E46</f>
        <v>20100</v>
      </c>
      <c r="F43" s="19">
        <f>F44+F45+F46</f>
        <v>20100</v>
      </c>
      <c r="G43" s="19">
        <f>G44+G45+G46</f>
        <v>20100</v>
      </c>
      <c r="H43" s="19">
        <f>H44+H45+H46</f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2" customFormat="1" ht="18" customHeight="1">
      <c r="A44" s="29"/>
      <c r="B44" s="17"/>
      <c r="C44" s="18">
        <v>2010</v>
      </c>
      <c r="D44" s="19">
        <f>6100+900+2150+13100-2150</f>
        <v>20100</v>
      </c>
      <c r="E44" s="19"/>
      <c r="F44" s="19"/>
      <c r="G44" s="19"/>
      <c r="H44" s="1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8" customHeight="1">
      <c r="A45" s="29"/>
      <c r="B45" s="17"/>
      <c r="C45" s="18">
        <v>4110</v>
      </c>
      <c r="D45" s="19"/>
      <c r="E45" s="19">
        <v>500</v>
      </c>
      <c r="F45" s="19">
        <v>500</v>
      </c>
      <c r="G45" s="19">
        <v>500</v>
      </c>
      <c r="H45" s="19"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2" customFormat="1" ht="18" customHeight="1">
      <c r="A46" s="29"/>
      <c r="B46" s="17"/>
      <c r="C46" s="18">
        <v>4170</v>
      </c>
      <c r="D46" s="19"/>
      <c r="E46" s="19">
        <f>6500+2150+13100-2150</f>
        <v>19600</v>
      </c>
      <c r="F46" s="19">
        <f>6500+2150+13100-2150</f>
        <v>19600</v>
      </c>
      <c r="G46" s="19">
        <f>6500+2150+13100-2150</f>
        <v>19600</v>
      </c>
      <c r="H46" s="19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s="28" customFormat="1" ht="18" customHeight="1">
      <c r="A47" s="25">
        <v>855</v>
      </c>
      <c r="B47" s="26"/>
      <c r="C47" s="26"/>
      <c r="D47" s="24">
        <f>D48+D60</f>
        <v>5904400</v>
      </c>
      <c r="E47" s="24">
        <f>E48+E60</f>
        <v>5904400</v>
      </c>
      <c r="F47" s="24">
        <f>F48+F60</f>
        <v>5904400</v>
      </c>
      <c r="G47" s="24">
        <f>G48+G60</f>
        <v>300202</v>
      </c>
      <c r="H47" s="24">
        <f>H48+H60</f>
        <v>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0" customFormat="1" ht="18" customHeight="1">
      <c r="A48" s="33"/>
      <c r="B48" s="18">
        <v>85501</v>
      </c>
      <c r="C48" s="18"/>
      <c r="D48" s="19">
        <f>SUM(D49:D59)</f>
        <v>2880000</v>
      </c>
      <c r="E48" s="19">
        <f>SUM(E49:E59)</f>
        <v>2880000</v>
      </c>
      <c r="F48" s="19">
        <f>SUM(F49:F59)</f>
        <v>2880000</v>
      </c>
      <c r="G48" s="19">
        <f>SUM(G49:G59)</f>
        <v>40407</v>
      </c>
      <c r="H48" s="19">
        <f>SUM(H49:H59)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2" customFormat="1" ht="18" customHeight="1">
      <c r="A49" s="29"/>
      <c r="B49" s="17"/>
      <c r="C49" s="18">
        <v>2060</v>
      </c>
      <c r="D49" s="19">
        <f>2852200+27800</f>
        <v>2880000</v>
      </c>
      <c r="E49" s="19"/>
      <c r="F49" s="19"/>
      <c r="G49" s="19"/>
      <c r="H49" s="1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2" customFormat="1" ht="18" customHeight="1">
      <c r="A50" s="29"/>
      <c r="B50" s="17"/>
      <c r="C50" s="18">
        <v>3110</v>
      </c>
      <c r="D50" s="19"/>
      <c r="E50" s="19">
        <v>2837439</v>
      </c>
      <c r="F50" s="19">
        <v>2837439</v>
      </c>
      <c r="G50" s="19">
        <v>0</v>
      </c>
      <c r="H50" s="19"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8" customHeight="1">
      <c r="A51" s="29"/>
      <c r="B51" s="17"/>
      <c r="C51" s="18" t="s">
        <v>18</v>
      </c>
      <c r="D51" s="19"/>
      <c r="E51" s="19">
        <v>32119</v>
      </c>
      <c r="F51" s="19">
        <v>32119</v>
      </c>
      <c r="G51" s="19">
        <v>32119</v>
      </c>
      <c r="H51" s="19"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2" customFormat="1" ht="18" customHeight="1">
      <c r="A52" s="29"/>
      <c r="B52" s="17"/>
      <c r="C52" s="18" t="s">
        <v>19</v>
      </c>
      <c r="D52" s="19"/>
      <c r="E52" s="19">
        <f>1915-9</f>
        <v>1906</v>
      </c>
      <c r="F52" s="19">
        <f>1915-9</f>
        <v>1906</v>
      </c>
      <c r="G52" s="19">
        <f>1915-9</f>
        <v>1906</v>
      </c>
      <c r="H52" s="19"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2" customFormat="1" ht="18" customHeight="1">
      <c r="A53" s="29"/>
      <c r="B53" s="17"/>
      <c r="C53" s="18" t="s">
        <v>20</v>
      </c>
      <c r="D53" s="19"/>
      <c r="E53" s="19">
        <v>5861</v>
      </c>
      <c r="F53" s="19">
        <v>5861</v>
      </c>
      <c r="G53" s="19">
        <v>5861</v>
      </c>
      <c r="H53" s="19"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2" customFormat="1" ht="18" customHeight="1">
      <c r="A54" s="29"/>
      <c r="B54" s="17"/>
      <c r="C54" s="18" t="s">
        <v>21</v>
      </c>
      <c r="D54" s="19"/>
      <c r="E54" s="19">
        <v>521</v>
      </c>
      <c r="F54" s="19">
        <v>521</v>
      </c>
      <c r="G54" s="19">
        <v>521</v>
      </c>
      <c r="H54" s="19"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2" customFormat="1" ht="18" customHeight="1">
      <c r="A55" s="29"/>
      <c r="B55" s="17"/>
      <c r="C55" s="18" t="s">
        <v>4</v>
      </c>
      <c r="D55" s="19"/>
      <c r="E55" s="19">
        <f>552+9</f>
        <v>561</v>
      </c>
      <c r="F55" s="19">
        <f>552+9</f>
        <v>561</v>
      </c>
      <c r="G55" s="19">
        <v>0</v>
      </c>
      <c r="H55" s="19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2" customFormat="1" ht="18" customHeight="1">
      <c r="A56" s="29"/>
      <c r="B56" s="17"/>
      <c r="C56" s="18" t="s">
        <v>5</v>
      </c>
      <c r="D56" s="19"/>
      <c r="E56" s="19">
        <v>550</v>
      </c>
      <c r="F56" s="19">
        <v>550</v>
      </c>
      <c r="G56" s="19">
        <v>0</v>
      </c>
      <c r="H56" s="19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8" customHeight="1">
      <c r="A57" s="29"/>
      <c r="B57" s="17"/>
      <c r="C57" s="18">
        <v>4360</v>
      </c>
      <c r="D57" s="19"/>
      <c r="E57" s="19">
        <v>200</v>
      </c>
      <c r="F57" s="19">
        <v>200</v>
      </c>
      <c r="G57" s="19">
        <v>0</v>
      </c>
      <c r="H57" s="19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2" customFormat="1" ht="18" customHeight="1">
      <c r="A58" s="29"/>
      <c r="B58" s="17"/>
      <c r="C58" s="18">
        <v>4440</v>
      </c>
      <c r="D58" s="19"/>
      <c r="E58" s="19">
        <v>593</v>
      </c>
      <c r="F58" s="19">
        <v>593</v>
      </c>
      <c r="G58" s="19">
        <v>0</v>
      </c>
      <c r="H58" s="19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2" customFormat="1" ht="18" customHeight="1">
      <c r="A59" s="29"/>
      <c r="B59" s="17"/>
      <c r="C59" s="18">
        <v>4700</v>
      </c>
      <c r="D59" s="19"/>
      <c r="E59" s="19">
        <v>250</v>
      </c>
      <c r="F59" s="19">
        <v>250</v>
      </c>
      <c r="G59" s="19">
        <v>0</v>
      </c>
      <c r="H59" s="19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2" customFormat="1" ht="18" customHeight="1">
      <c r="A60" s="29"/>
      <c r="B60" s="30">
        <v>85502</v>
      </c>
      <c r="C60" s="18"/>
      <c r="D60" s="19">
        <f>SUM(D61:D72)</f>
        <v>3024400</v>
      </c>
      <c r="E60" s="19">
        <f>SUM(E61:E72)</f>
        <v>3024400</v>
      </c>
      <c r="F60" s="19">
        <f>SUM(F61:F72)</f>
        <v>3024400</v>
      </c>
      <c r="G60" s="19">
        <f>SUM(G61:G72)</f>
        <v>259795</v>
      </c>
      <c r="H60" s="19">
        <f>SUM(H61:H72)</f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2" customFormat="1" ht="18" customHeight="1">
      <c r="A61" s="29"/>
      <c r="B61" s="17"/>
      <c r="C61" s="18">
        <v>2010</v>
      </c>
      <c r="D61" s="19">
        <v>3024400</v>
      </c>
      <c r="E61" s="19">
        <v>0</v>
      </c>
      <c r="F61" s="19">
        <v>0</v>
      </c>
      <c r="G61" s="19">
        <v>0</v>
      </c>
      <c r="H61" s="19"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2" customFormat="1" ht="18" customHeight="1">
      <c r="A62" s="29"/>
      <c r="B62" s="17"/>
      <c r="C62" s="18">
        <v>3110</v>
      </c>
      <c r="D62" s="19"/>
      <c r="E62" s="19">
        <v>2756311</v>
      </c>
      <c r="F62" s="19">
        <v>2756311</v>
      </c>
      <c r="G62" s="19">
        <v>0</v>
      </c>
      <c r="H62" s="19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8" customHeight="1">
      <c r="A63" s="29"/>
      <c r="B63" s="17"/>
      <c r="C63" s="18">
        <v>4010</v>
      </c>
      <c r="D63" s="19"/>
      <c r="E63" s="19">
        <v>64038</v>
      </c>
      <c r="F63" s="19">
        <v>64038</v>
      </c>
      <c r="G63" s="19">
        <v>64038</v>
      </c>
      <c r="H63" s="19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2" customFormat="1" ht="18" customHeight="1">
      <c r="A64" s="29"/>
      <c r="B64" s="30"/>
      <c r="C64" s="18">
        <v>4040</v>
      </c>
      <c r="D64" s="19"/>
      <c r="E64" s="19">
        <f>4914-59</f>
        <v>4855</v>
      </c>
      <c r="F64" s="19">
        <f>4914-59</f>
        <v>4855</v>
      </c>
      <c r="G64" s="19">
        <f>4914-59</f>
        <v>4855</v>
      </c>
      <c r="H64" s="19">
        <f>H65+H66</f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2" customFormat="1" ht="18" customHeight="1">
      <c r="A65" s="29"/>
      <c r="B65" s="17"/>
      <c r="C65" s="18">
        <v>4110</v>
      </c>
      <c r="D65" s="19"/>
      <c r="E65" s="19">
        <v>190902</v>
      </c>
      <c r="F65" s="19">
        <v>190902</v>
      </c>
      <c r="G65" s="19">
        <v>190902</v>
      </c>
      <c r="H65" s="19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2" customFormat="1" ht="18" customHeight="1">
      <c r="A66" s="29"/>
      <c r="B66" s="17"/>
      <c r="C66" s="18">
        <v>4210</v>
      </c>
      <c r="D66" s="19"/>
      <c r="E66" s="19">
        <f>2000-1000</f>
        <v>1000</v>
      </c>
      <c r="F66" s="19">
        <f>2000-1000</f>
        <v>1000</v>
      </c>
      <c r="G66" s="19">
        <v>0</v>
      </c>
      <c r="H66" s="19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2" customFormat="1" ht="18" customHeight="1">
      <c r="A67" s="29"/>
      <c r="B67" s="30"/>
      <c r="C67" s="18">
        <v>4280</v>
      </c>
      <c r="D67" s="19"/>
      <c r="E67" s="19">
        <v>130</v>
      </c>
      <c r="F67" s="19">
        <v>130</v>
      </c>
      <c r="G67" s="19">
        <v>0</v>
      </c>
      <c r="H67" s="19">
        <f>H68+H69+H70</f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2" customFormat="1" ht="18" customHeight="1">
      <c r="A68" s="29"/>
      <c r="B68" s="17"/>
      <c r="C68" s="18">
        <v>4300</v>
      </c>
      <c r="D68" s="19"/>
      <c r="E68" s="19">
        <f>2190+1059</f>
        <v>3249</v>
      </c>
      <c r="F68" s="19">
        <f>2190+1059</f>
        <v>3249</v>
      </c>
      <c r="G68" s="19">
        <v>0</v>
      </c>
      <c r="H68" s="19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8" customHeight="1">
      <c r="A69" s="29"/>
      <c r="B69" s="17"/>
      <c r="C69" s="18">
        <v>4360</v>
      </c>
      <c r="D69" s="19"/>
      <c r="E69" s="19">
        <v>1040</v>
      </c>
      <c r="F69" s="19">
        <v>1040</v>
      </c>
      <c r="G69" s="19">
        <v>0</v>
      </c>
      <c r="H69" s="19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s="32" customFormat="1" ht="18" customHeight="1">
      <c r="A70" s="29"/>
      <c r="B70" s="17"/>
      <c r="C70" s="18">
        <v>4410</v>
      </c>
      <c r="D70" s="19"/>
      <c r="E70" s="19">
        <v>200</v>
      </c>
      <c r="F70" s="19">
        <v>200</v>
      </c>
      <c r="G70" s="19">
        <v>0</v>
      </c>
      <c r="H70" s="19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8" s="31" customFormat="1" ht="18" customHeight="1">
      <c r="A71" s="29"/>
      <c r="B71" s="30"/>
      <c r="C71" s="18">
        <v>4440</v>
      </c>
      <c r="D71" s="34"/>
      <c r="E71" s="34">
        <v>2075</v>
      </c>
      <c r="F71" s="34">
        <v>2075</v>
      </c>
      <c r="G71" s="34">
        <v>0</v>
      </c>
      <c r="H71" s="34">
        <v>0</v>
      </c>
    </row>
    <row r="72" spans="1:8" s="31" customFormat="1" ht="18" customHeight="1">
      <c r="A72" s="29"/>
      <c r="B72" s="30"/>
      <c r="C72" s="18">
        <v>4700</v>
      </c>
      <c r="D72" s="34"/>
      <c r="E72" s="34">
        <v>600</v>
      </c>
      <c r="F72" s="34">
        <v>600</v>
      </c>
      <c r="G72" s="34">
        <v>0</v>
      </c>
      <c r="H72" s="34">
        <v>0</v>
      </c>
    </row>
    <row r="73" spans="1:8" s="49" customFormat="1" ht="18" customHeight="1">
      <c r="A73" s="22">
        <v>855</v>
      </c>
      <c r="B73" s="47"/>
      <c r="C73" s="23"/>
      <c r="D73" s="48">
        <f>D74</f>
        <v>85.76</v>
      </c>
      <c r="E73" s="48">
        <f>E74</f>
        <v>85.76</v>
      </c>
      <c r="F73" s="48">
        <f>F74</f>
        <v>85.76</v>
      </c>
      <c r="G73" s="48">
        <f>G74</f>
        <v>0</v>
      </c>
      <c r="H73" s="48">
        <f>H74</f>
        <v>0</v>
      </c>
    </row>
    <row r="74" spans="1:8" s="31" customFormat="1" ht="18" customHeight="1">
      <c r="A74" s="29"/>
      <c r="B74" s="30" t="s">
        <v>29</v>
      </c>
      <c r="C74" s="18"/>
      <c r="D74" s="34">
        <f>D75+D76</f>
        <v>85.76</v>
      </c>
      <c r="E74" s="34">
        <f>E75+E76</f>
        <v>85.76</v>
      </c>
      <c r="F74" s="34">
        <f>F75+F76</f>
        <v>85.76</v>
      </c>
      <c r="G74" s="34">
        <f>G75+G76</f>
        <v>0</v>
      </c>
      <c r="H74" s="34">
        <f>H75+H76</f>
        <v>0</v>
      </c>
    </row>
    <row r="75" spans="1:8" s="31" customFormat="1" ht="18" customHeight="1">
      <c r="A75" s="29"/>
      <c r="B75" s="30"/>
      <c r="C75" s="18">
        <v>2010</v>
      </c>
      <c r="D75" s="34">
        <v>85.76</v>
      </c>
      <c r="E75" s="34"/>
      <c r="F75" s="34"/>
      <c r="G75" s="34"/>
      <c r="H75" s="34"/>
    </row>
    <row r="76" spans="1:8" s="31" customFormat="1" ht="18" customHeight="1">
      <c r="A76" s="29"/>
      <c r="B76" s="30"/>
      <c r="C76" s="18">
        <v>4210</v>
      </c>
      <c r="D76" s="34"/>
      <c r="E76" s="34">
        <v>85.76</v>
      </c>
      <c r="F76" s="34">
        <v>85.76</v>
      </c>
      <c r="G76" s="34">
        <v>0</v>
      </c>
      <c r="H76" s="34">
        <v>0</v>
      </c>
    </row>
    <row r="77" spans="1:8" ht="18" customHeight="1">
      <c r="A77" s="52" t="s">
        <v>7</v>
      </c>
      <c r="B77" s="52"/>
      <c r="C77" s="52"/>
      <c r="D77" s="35">
        <f>SUM(D7,D12,D23,D31,D47,D73)</f>
        <v>6105085.71</v>
      </c>
      <c r="E77" s="35">
        <f>SUM(E7,E12,E23,E31,E47,E73)</f>
        <v>6105085.71</v>
      </c>
      <c r="F77" s="35">
        <f>SUM(F7,F12,F23,F31,F47,F73)</f>
        <v>6105085.71</v>
      </c>
      <c r="G77" s="35">
        <f>SUM(G7,G12,G23,G31,G47,G73)</f>
        <v>455425</v>
      </c>
      <c r="H77" s="35">
        <f>SUM(H7,H12,H23,H31,H47,H73)</f>
        <v>0</v>
      </c>
    </row>
    <row r="78" spans="1:8" ht="48.75" customHeight="1">
      <c r="A78" s="36"/>
      <c r="B78" s="36"/>
      <c r="C78" s="36"/>
      <c r="D78" s="37"/>
      <c r="E78" s="37"/>
      <c r="F78" s="37"/>
      <c r="G78" s="37"/>
      <c r="H78" s="37"/>
    </row>
    <row r="79" spans="1:8" ht="15.75">
      <c r="A79" s="38" t="s">
        <v>22</v>
      </c>
      <c r="B79" s="39"/>
      <c r="C79" s="39"/>
      <c r="D79" s="39"/>
      <c r="E79" s="39"/>
      <c r="F79" s="39"/>
      <c r="G79" s="3"/>
      <c r="H79" s="3"/>
    </row>
    <row r="80" spans="1:8" ht="15.75">
      <c r="A80" s="40"/>
      <c r="B80" s="41"/>
      <c r="C80" s="41"/>
      <c r="D80" s="41"/>
      <c r="E80" s="41"/>
      <c r="F80" s="41"/>
      <c r="G80" s="42"/>
      <c r="H80" s="42"/>
    </row>
    <row r="81" spans="1:6" ht="27.75" customHeight="1">
      <c r="A81" s="43" t="s">
        <v>0</v>
      </c>
      <c r="B81" s="43" t="s">
        <v>23</v>
      </c>
      <c r="C81" s="43" t="s">
        <v>24</v>
      </c>
      <c r="D81" s="43" t="s">
        <v>25</v>
      </c>
      <c r="E81" s="53" t="s">
        <v>26</v>
      </c>
      <c r="F81" s="53"/>
    </row>
    <row r="82" spans="1:6" ht="18" customHeight="1">
      <c r="A82" s="44">
        <v>750</v>
      </c>
      <c r="B82" s="44">
        <v>75011</v>
      </c>
      <c r="C82" s="45" t="s">
        <v>9</v>
      </c>
      <c r="D82" s="46">
        <v>400</v>
      </c>
      <c r="E82" s="54">
        <v>20</v>
      </c>
      <c r="F82" s="54"/>
    </row>
    <row r="83" spans="1:6" ht="18" customHeight="1">
      <c r="A83" s="44">
        <v>852</v>
      </c>
      <c r="B83" s="44">
        <v>85228</v>
      </c>
      <c r="C83" s="45" t="s">
        <v>27</v>
      </c>
      <c r="D83" s="46">
        <v>1000</v>
      </c>
      <c r="E83" s="55">
        <v>50</v>
      </c>
      <c r="F83" s="56"/>
    </row>
    <row r="84" spans="1:6" ht="20.25" customHeight="1">
      <c r="A84" s="44">
        <v>855</v>
      </c>
      <c r="B84" s="44">
        <v>85502</v>
      </c>
      <c r="C84" s="45" t="s">
        <v>28</v>
      </c>
      <c r="D84" s="46">
        <v>25500</v>
      </c>
      <c r="E84" s="57">
        <v>7000</v>
      </c>
      <c r="F84" s="57"/>
    </row>
  </sheetData>
  <sheetProtection/>
  <mergeCells count="14">
    <mergeCell ref="E82:F82"/>
    <mergeCell ref="E83:F83"/>
    <mergeCell ref="E84:F84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7:C77"/>
    <mergeCell ref="E81:F81"/>
  </mergeCells>
  <printOptions/>
  <pageMargins left="0.7086614173228347" right="0.7086614173228347" top="1.03" bottom="0.7480314960629921" header="0.31496062992125984" footer="0.31496062992125984"/>
  <pageSetup horizontalDpi="600" verticalDpi="600" orientation="portrait" paperSize="9" r:id="rId1"/>
  <headerFooter>
    <oddHeader xml:space="preserve">&amp;R&amp;"Arial,Pogrubiony"&amp;11Załącznik Nr 3&amp;"Arial,Normalny"&amp;10 do Zarządzenia Nr 199/2017
Burmistrza Miasta Radziejów z dnia 27 kwietnia 2017 roku
w sprawie zmian w budżecie Miasta Radziejów na 2017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2017-05-02T09:23:30Z</cp:lastPrinted>
  <dcterms:created xsi:type="dcterms:W3CDTF">2011-11-10T14:00:20Z</dcterms:created>
  <dcterms:modified xsi:type="dcterms:W3CDTF">2017-05-02T09:24:57Z</dcterms:modified>
  <cp:category/>
  <cp:version/>
  <cp:contentType/>
  <cp:contentStatus/>
</cp:coreProperties>
</file>